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1" sheetId="52" r:id="rId20"/>
    <sheet name="Sayfa2" sheetId="53" r:id="rId21"/>
    <sheet name="Sayfa3" sheetId="54" r:id="rId22"/>
  </sheets>
  <definedNames>
    <definedName name="_xlnm.Print_Area" localSheetId="2">'Gr 1'!$A$1:$Q$23</definedName>
    <definedName name="_xlnm.Print_Area" localSheetId="13">'Gr 10'!$A$1:$P$23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sonuc!$A$82:$AJ$91</definedName>
  </definedNames>
  <calcPr calcId="125725"/>
</workbook>
</file>

<file path=xl/calcChain.xml><?xml version="1.0" encoding="utf-8"?>
<calcChain xmlns="http://schemas.openxmlformats.org/spreadsheetml/2006/main">
  <c r="D9" i="46"/>
  <c r="D5" l="1"/>
  <c r="H44" i="1"/>
  <c r="F44"/>
  <c r="O9" i="44"/>
  <c r="T48" i="1" l="1"/>
  <c r="M6" i="46" l="1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AD137" s="1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P125" s="1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AC124" s="1"/>
  <c r="AB124" s="1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U118"/>
  <c r="T118"/>
  <c r="R118"/>
  <c r="Q119" s="1"/>
  <c r="P119" s="1"/>
  <c r="Z117"/>
  <c r="Y117" s="1"/>
  <c r="X117"/>
  <c r="N121" s="1"/>
  <c r="M121" s="1"/>
  <c r="W117"/>
  <c r="V117" s="1"/>
  <c r="U117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I160"/>
  <c r="V156"/>
  <c r="I159"/>
  <c r="I158"/>
  <c r="P156"/>
  <c r="I157"/>
  <c r="AH155"/>
  <c r="F161"/>
  <c r="V155"/>
  <c r="H159"/>
  <c r="G159" s="1"/>
  <c r="F158"/>
  <c r="F157"/>
  <c r="J155"/>
  <c r="AH154"/>
  <c r="C160"/>
  <c r="E160"/>
  <c r="D160" s="1"/>
  <c r="C159"/>
  <c r="E159"/>
  <c r="D159" s="1"/>
  <c r="P154"/>
  <c r="C156"/>
  <c r="AA156" s="1"/>
  <c r="C155"/>
  <c r="AD155" s="1"/>
  <c r="AH151"/>
  <c r="AH150"/>
  <c r="W151"/>
  <c r="V151" s="1"/>
  <c r="AH149"/>
  <c r="R150"/>
  <c r="AH148"/>
  <c r="O151"/>
  <c r="V148"/>
  <c r="AH147"/>
  <c r="L150"/>
  <c r="L149"/>
  <c r="P147"/>
  <c r="AH146"/>
  <c r="I151"/>
  <c r="V146"/>
  <c r="K150"/>
  <c r="J150" s="1"/>
  <c r="I148"/>
  <c r="I147"/>
  <c r="AH145"/>
  <c r="F151"/>
  <c r="H151"/>
  <c r="G151" s="1"/>
  <c r="V145"/>
  <c r="F148"/>
  <c r="F147"/>
  <c r="J145"/>
  <c r="AH144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N138"/>
  <c r="M138" s="1"/>
  <c r="I141"/>
  <c r="K141"/>
  <c r="J141" s="1"/>
  <c r="I139"/>
  <c r="P136"/>
  <c r="F141"/>
  <c r="F139"/>
  <c r="F138"/>
  <c r="AD138" s="1"/>
  <c r="H137"/>
  <c r="G137" s="1"/>
  <c r="C141"/>
  <c r="E141"/>
  <c r="D141" s="1"/>
  <c r="C139"/>
  <c r="AD139" s="1"/>
  <c r="P134"/>
  <c r="C136"/>
  <c r="E136"/>
  <c r="D136" s="1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H129"/>
  <c r="G129" s="1"/>
  <c r="F128"/>
  <c r="H128"/>
  <c r="G128" s="1"/>
  <c r="F127"/>
  <c r="H127"/>
  <c r="G127" s="1"/>
  <c r="C131"/>
  <c r="AD131" s="1"/>
  <c r="E131"/>
  <c r="D131"/>
  <c r="C128"/>
  <c r="AA128" s="1"/>
  <c r="E128"/>
  <c r="D128" s="1"/>
  <c r="C127"/>
  <c r="E127"/>
  <c r="D127" s="1"/>
  <c r="C126"/>
  <c r="W121"/>
  <c r="V121" s="1"/>
  <c r="I121"/>
  <c r="N120"/>
  <c r="M120" s="1"/>
  <c r="V119"/>
  <c r="O120"/>
  <c r="L121"/>
  <c r="N119"/>
  <c r="M119" s="1"/>
  <c r="K117"/>
  <c r="J117" s="1"/>
  <c r="E117"/>
  <c r="D117" s="1"/>
  <c r="C117"/>
  <c r="F121"/>
  <c r="P115"/>
  <c r="H117"/>
  <c r="G117" s="1"/>
  <c r="J115"/>
  <c r="Y114"/>
  <c r="E120"/>
  <c r="D120" s="1"/>
  <c r="S114"/>
  <c r="K110"/>
  <c r="J110" s="1"/>
  <c r="K109"/>
  <c r="J109" s="1"/>
  <c r="H110"/>
  <c r="G110" s="1"/>
  <c r="C11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C95"/>
  <c r="E95"/>
  <c r="D95" s="1"/>
  <c r="U91"/>
  <c r="R91"/>
  <c r="Y89"/>
  <c r="R90"/>
  <c r="O91"/>
  <c r="V88"/>
  <c r="O89"/>
  <c r="Q89"/>
  <c r="P89" s="1"/>
  <c r="L91"/>
  <c r="Y87"/>
  <c r="L90"/>
  <c r="S87"/>
  <c r="I91"/>
  <c r="V86"/>
  <c r="I89"/>
  <c r="I88"/>
  <c r="I87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F81"/>
  <c r="Y75"/>
  <c r="F80"/>
  <c r="F79"/>
  <c r="S75"/>
  <c r="F78"/>
  <c r="F77"/>
  <c r="C81"/>
  <c r="C80"/>
  <c r="V74"/>
  <c r="E78"/>
  <c r="D78" s="1"/>
  <c r="E77"/>
  <c r="D77" s="1"/>
  <c r="I71"/>
  <c r="T70"/>
  <c r="S70" s="1"/>
  <c r="S66"/>
  <c r="F67"/>
  <c r="J65"/>
  <c r="C65"/>
  <c r="C68"/>
  <c r="O61"/>
  <c r="Q60"/>
  <c r="P60" s="1"/>
  <c r="L60"/>
  <c r="N58"/>
  <c r="M58" s="1"/>
  <c r="I59"/>
  <c r="F60"/>
  <c r="C59"/>
  <c r="C55"/>
  <c r="O49"/>
  <c r="N51"/>
  <c r="M51" s="1"/>
  <c r="K49"/>
  <c r="J49" s="1"/>
  <c r="H51"/>
  <c r="G51" s="1"/>
  <c r="H50"/>
  <c r="G50" s="1"/>
  <c r="E50"/>
  <c r="D50" s="1"/>
  <c r="E49"/>
  <c r="D49" s="1"/>
  <c r="C46"/>
  <c r="E46"/>
  <c r="D46" s="1"/>
  <c r="E45"/>
  <c r="D45" s="1"/>
  <c r="R40"/>
  <c r="O39"/>
  <c r="L41"/>
  <c r="I41"/>
  <c r="I40"/>
  <c r="P36"/>
  <c r="K37"/>
  <c r="J37" s="1"/>
  <c r="Y35"/>
  <c r="F37"/>
  <c r="C41"/>
  <c r="C40"/>
  <c r="P34"/>
  <c r="C37"/>
  <c r="C36"/>
  <c r="R31"/>
  <c r="T31"/>
  <c r="S31" s="1"/>
  <c r="I30"/>
  <c r="C28"/>
  <c r="C25"/>
  <c r="R20"/>
  <c r="Y17"/>
  <c r="I18"/>
  <c r="F18"/>
  <c r="C20"/>
  <c r="C19"/>
  <c r="J14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P114"/>
  <c r="S115"/>
  <c r="P116"/>
  <c r="S117"/>
  <c r="V118"/>
  <c r="G104"/>
  <c r="Y104"/>
  <c r="S106"/>
  <c r="G94"/>
  <c r="Y94"/>
  <c r="J95"/>
  <c r="P95"/>
  <c r="V95"/>
  <c r="S96"/>
  <c r="P97"/>
  <c r="Y98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S67"/>
  <c r="Y67"/>
  <c r="G54"/>
  <c r="S54"/>
  <c r="Y54"/>
  <c r="P55"/>
  <c r="V55"/>
  <c r="S56"/>
  <c r="Y56"/>
  <c r="P57"/>
  <c r="V57"/>
  <c r="S58"/>
  <c r="Y58"/>
  <c r="V59"/>
  <c r="Y60"/>
  <c r="G44"/>
  <c r="J45"/>
  <c r="V47"/>
  <c r="S48"/>
  <c r="Y48"/>
  <c r="V49"/>
  <c r="Y50"/>
  <c r="G34"/>
  <c r="S34"/>
  <c r="Y34"/>
  <c r="J35"/>
  <c r="V35"/>
  <c r="S36"/>
  <c r="Y36"/>
  <c r="V37"/>
  <c r="S38"/>
  <c r="V39"/>
  <c r="Y40"/>
  <c r="G24"/>
  <c r="S24"/>
  <c r="Y24"/>
  <c r="J25"/>
  <c r="P25"/>
  <c r="V25"/>
  <c r="Y26"/>
  <c r="V27"/>
  <c r="S28"/>
  <c r="Y28"/>
  <c r="V29"/>
  <c r="Y30"/>
  <c r="S14"/>
  <c r="Y14"/>
  <c r="P15"/>
  <c r="V15"/>
  <c r="Y16"/>
  <c r="P17"/>
  <c r="V17"/>
  <c r="S18"/>
  <c r="Y18"/>
  <c r="V19"/>
  <c r="J4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A136"/>
  <c r="AD140"/>
  <c r="AC136"/>
  <c r="AB136" s="1"/>
  <c r="AD127"/>
  <c r="AD128"/>
  <c r="AD130"/>
  <c r="AC127"/>
  <c r="AB127" s="1"/>
  <c r="AF127"/>
  <c r="AF117"/>
  <c r="AF114"/>
  <c r="AF124"/>
  <c r="AF134"/>
  <c r="AF84"/>
  <c r="AF94"/>
  <c r="AD114"/>
  <c r="AA114"/>
  <c r="AD124"/>
  <c r="AA124"/>
  <c r="AA134"/>
  <c r="AF34"/>
  <c r="AD135"/>
  <c r="AF135"/>
  <c r="AF125"/>
  <c r="F91" l="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J127" s="1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C135"/>
  <c r="AB135" s="1"/>
  <c r="AF128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A87" s="1"/>
  <c r="AD48"/>
  <c r="S44"/>
  <c r="AF45"/>
  <c r="M4"/>
  <c r="AJ135"/>
  <c r="AG135"/>
  <c r="AG155"/>
  <c r="V6"/>
  <c r="Y6"/>
  <c r="C8"/>
  <c r="P6"/>
  <c r="AJ144"/>
  <c r="AA54"/>
  <c r="AD44"/>
  <c r="F9"/>
  <c r="P35"/>
  <c r="C30"/>
  <c r="AD107"/>
  <c r="V68"/>
  <c r="I67"/>
  <c r="AC67" s="1"/>
  <c r="AB67" s="1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I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AD67" s="1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G146" s="1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AG157" s="1"/>
  <c r="G158"/>
  <c r="AC158"/>
  <c r="AB158" s="1"/>
  <c r="AC147"/>
  <c r="AG147" s="1"/>
  <c r="AC156"/>
  <c r="AA159"/>
  <c r="AA160"/>
  <c r="AI160" s="1"/>
  <c r="AA158"/>
  <c r="AG158" s="1"/>
  <c r="AC161"/>
  <c r="AB161" s="1"/>
  <c r="AD4"/>
  <c r="AD25"/>
  <c r="V109"/>
  <c r="AA104"/>
  <c r="F111"/>
  <c r="AC111" s="1"/>
  <c r="AB111" s="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F105"/>
  <c r="AA65"/>
  <c r="M105"/>
  <c r="M136"/>
  <c r="M126"/>
  <c r="AD29"/>
  <c r="AD27"/>
  <c r="AD35"/>
  <c r="AD47"/>
  <c r="AD59"/>
  <c r="AD64"/>
  <c r="AA64"/>
  <c r="AD18"/>
  <c r="AD20"/>
  <c r="AF10"/>
  <c r="AD11"/>
  <c r="G8"/>
  <c r="AF8"/>
  <c r="AJ156"/>
  <c r="AB156"/>
  <c r="AJ160"/>
  <c r="AC58"/>
  <c r="AB58" s="1"/>
  <c r="AA58"/>
  <c r="AD58"/>
  <c r="G77"/>
  <c r="G78"/>
  <c r="AF78"/>
  <c r="J24"/>
  <c r="C26"/>
  <c r="AD26" s="1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S118"/>
  <c r="O121"/>
  <c r="AD121" s="1"/>
  <c r="Y118"/>
  <c r="AG156"/>
  <c r="AG134"/>
  <c r="AG136"/>
  <c r="AI127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AC51" s="1"/>
  <c r="AB51" s="1"/>
  <c r="O50"/>
  <c r="AD50" s="1"/>
  <c r="Y49"/>
  <c r="C56"/>
  <c r="AD56" s="1"/>
  <c r="C57"/>
  <c r="P54"/>
  <c r="C60"/>
  <c r="S55"/>
  <c r="F61"/>
  <c r="P56"/>
  <c r="I60"/>
  <c r="S57"/>
  <c r="L61"/>
  <c r="AA61" s="1"/>
  <c r="V58"/>
  <c r="Y59"/>
  <c r="G64"/>
  <c r="L68"/>
  <c r="C69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7"/>
  <c r="AD86"/>
  <c r="AD88"/>
  <c r="AD89"/>
  <c r="AC87"/>
  <c r="AB87" s="1"/>
  <c r="P87"/>
  <c r="AA45"/>
  <c r="AC45"/>
  <c r="AB45" s="1"/>
  <c r="AF44"/>
  <c r="AD45"/>
  <c r="AD15"/>
  <c r="AC14"/>
  <c r="AB14" s="1"/>
  <c r="AD14"/>
  <c r="C7"/>
  <c r="AD7" s="1"/>
  <c r="M124"/>
  <c r="AC11"/>
  <c r="AB11" s="1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G130"/>
  <c r="AA130"/>
  <c r="AC130"/>
  <c r="AB130" s="1"/>
  <c r="AF130"/>
  <c r="G116"/>
  <c r="AC119"/>
  <c r="AB119" s="1"/>
  <c r="AF119"/>
  <c r="G119"/>
  <c r="AI114"/>
  <c r="AJ114"/>
  <c r="D121"/>
  <c r="AF121"/>
  <c r="AA121"/>
  <c r="AC120"/>
  <c r="AB120" s="1"/>
  <c r="AF120"/>
  <c r="M118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C39"/>
  <c r="AB39" s="1"/>
  <c r="AF39"/>
  <c r="J39"/>
  <c r="AA39"/>
  <c r="AC26"/>
  <c r="AB26" s="1"/>
  <c r="G26"/>
  <c r="AF26"/>
  <c r="D27"/>
  <c r="AF27"/>
  <c r="J30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J19"/>
  <c r="AC19"/>
  <c r="AB19" s="1"/>
  <c r="AF19"/>
  <c r="AF18"/>
  <c r="AA18"/>
  <c r="M18"/>
  <c r="AC18"/>
  <c r="AB18" s="1"/>
  <c r="AD6"/>
  <c r="AC6"/>
  <c r="AB6" s="1"/>
  <c r="G6"/>
  <c r="AF6"/>
  <c r="AA6"/>
  <c r="AC9"/>
  <c r="J9"/>
  <c r="AD91" l="1"/>
  <c r="AI91" s="1"/>
  <c r="AA91"/>
  <c r="AA106"/>
  <c r="AC110"/>
  <c r="AB110" s="1"/>
  <c r="AA67"/>
  <c r="AI67" s="1"/>
  <c r="AC108"/>
  <c r="AB108" s="1"/>
  <c r="AA85"/>
  <c r="AI85" s="1"/>
  <c r="AD69"/>
  <c r="AI69" s="1"/>
  <c r="AA9"/>
  <c r="AD8"/>
  <c r="AA111"/>
  <c r="AJ111" s="1"/>
  <c r="AD109"/>
  <c r="AC60"/>
  <c r="AB60" s="1"/>
  <c r="AC70"/>
  <c r="AB70" s="1"/>
  <c r="AD31"/>
  <c r="AA120"/>
  <c r="AD120"/>
  <c r="AA119"/>
  <c r="AJ158"/>
  <c r="AB147"/>
  <c r="AC27"/>
  <c r="AB27" s="1"/>
  <c r="AC30"/>
  <c r="AB30" s="1"/>
  <c r="AA19"/>
  <c r="AJ19" s="1"/>
  <c r="AG154"/>
  <c r="AA125"/>
  <c r="AD125"/>
  <c r="AC125"/>
  <c r="AB125" s="1"/>
  <c r="AB144"/>
  <c r="AG144"/>
  <c r="AC109"/>
  <c r="AB109" s="1"/>
  <c r="AA110"/>
  <c r="AA7"/>
  <c r="AA26"/>
  <c r="AJ26" s="1"/>
  <c r="G120"/>
  <c r="AI157"/>
  <c r="AI155"/>
  <c r="AG160"/>
  <c r="AJ147"/>
  <c r="AD108"/>
  <c r="AI154"/>
  <c r="AC121"/>
  <c r="AB121" s="1"/>
  <c r="AA10"/>
  <c r="AJ10" s="1"/>
  <c r="AH10" s="1"/>
  <c r="AC77"/>
  <c r="AB77" s="1"/>
  <c r="AA5"/>
  <c r="AD51"/>
  <c r="AJ154"/>
  <c r="AG137"/>
  <c r="AD119"/>
  <c r="AA77"/>
  <c r="AD17"/>
  <c r="AI128"/>
  <c r="AA41"/>
  <c r="AJ41" s="1"/>
  <c r="AC38"/>
  <c r="AB38" s="1"/>
  <c r="AC17"/>
  <c r="AB17" s="1"/>
  <c r="AA17"/>
  <c r="AD19"/>
  <c r="AD9"/>
  <c r="AI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J84"/>
  <c r="AI74"/>
  <c r="AD71"/>
  <c r="AI71" s="1"/>
  <c r="AD70"/>
  <c r="AJ64"/>
  <c r="AI64"/>
  <c r="AJ58"/>
  <c r="AI54"/>
  <c r="AI58"/>
  <c r="AJ34"/>
  <c r="AJ14"/>
  <c r="AD10"/>
  <c r="AC106"/>
  <c r="AB106" s="1"/>
  <c r="AJ105"/>
  <c r="AD61"/>
  <c r="AC57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J24"/>
  <c r="AI95"/>
  <c r="AJ87"/>
  <c r="AI87"/>
  <c r="AJ75"/>
  <c r="AJ35"/>
  <c r="AI25"/>
  <c r="AJ15"/>
  <c r="AI14"/>
  <c r="AJ104"/>
  <c r="AI104"/>
  <c r="AI105"/>
  <c r="AJ37"/>
  <c r="AI37"/>
  <c r="AI35"/>
  <c r="AJ44"/>
  <c r="AI44"/>
  <c r="AJ55"/>
  <c r="AJ25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J107"/>
  <c r="AI107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9"/>
  <c r="AJ68"/>
  <c r="AJ71"/>
  <c r="AI55"/>
  <c r="AJ59"/>
  <c r="AI59"/>
  <c r="AI50"/>
  <c r="AJ50"/>
  <c r="AJ46"/>
  <c r="AI46"/>
  <c r="AJ47"/>
  <c r="AI47"/>
  <c r="AI49"/>
  <c r="AJ49"/>
  <c r="AI48"/>
  <c r="AJ48"/>
  <c r="AI36"/>
  <c r="AJ36"/>
  <c r="AI41"/>
  <c r="AJ39"/>
  <c r="AI39"/>
  <c r="AJ40"/>
  <c r="AI40"/>
  <c r="AI30"/>
  <c r="AJ28"/>
  <c r="AI28"/>
  <c r="AJ29"/>
  <c r="AI29"/>
  <c r="AI16"/>
  <c r="AJ16"/>
  <c r="AJ18"/>
  <c r="AI18"/>
  <c r="AI20"/>
  <c r="AJ20"/>
  <c r="AI21"/>
  <c r="AJ21"/>
  <c r="AJ6"/>
  <c r="AH6" s="1"/>
  <c r="AJ9"/>
  <c r="AH9" s="1"/>
  <c r="AB9"/>
  <c r="AJ85" l="1"/>
  <c r="AI110"/>
  <c r="AJ67"/>
  <c r="AI60"/>
  <c r="AJ61"/>
  <c r="AJ108"/>
  <c r="AI108"/>
  <c r="AI19"/>
  <c r="AI10"/>
  <c r="AI111"/>
  <c r="AJ110"/>
  <c r="AI106"/>
  <c r="AI109"/>
  <c r="AJ70"/>
  <c r="AI70"/>
  <c r="AG70" s="1"/>
  <c r="AI77"/>
  <c r="AG80" s="1"/>
  <c r="AJ77"/>
  <c r="AJ60"/>
  <c r="AI51"/>
  <c r="AG46" s="1"/>
  <c r="AJ51"/>
  <c r="AI31"/>
  <c r="AJ30"/>
  <c r="AI27"/>
  <c r="AI26"/>
  <c r="AJ125"/>
  <c r="AI125"/>
  <c r="AJ38"/>
  <c r="AI38"/>
  <c r="AG38" s="1"/>
  <c r="AJ17"/>
  <c r="AI17"/>
  <c r="AJ8"/>
  <c r="AH8" s="1"/>
  <c r="AI7"/>
  <c r="AJ7"/>
  <c r="AH7" s="1"/>
  <c r="AI8"/>
  <c r="AI61"/>
  <c r="AJ56"/>
  <c r="AJ57"/>
  <c r="G118"/>
  <c r="AF118"/>
  <c r="AC118"/>
  <c r="AB118" s="1"/>
  <c r="AA118"/>
  <c r="D116"/>
  <c r="AF116"/>
  <c r="AC116"/>
  <c r="AB116" s="1"/>
  <c r="AA116"/>
  <c r="AD116"/>
  <c r="AJ31"/>
  <c r="AI56"/>
  <c r="AJ106"/>
  <c r="AJ109"/>
  <c r="AG71"/>
  <c r="AB57"/>
  <c r="AI57"/>
  <c r="AB5"/>
  <c r="AJ5"/>
  <c r="AH5" s="1"/>
  <c r="AI5"/>
  <c r="AG101"/>
  <c r="AG100"/>
  <c r="AG90"/>
  <c r="AG125"/>
  <c r="AG127"/>
  <c r="AG131"/>
  <c r="AG124"/>
  <c r="AG126"/>
  <c r="AG128"/>
  <c r="AG129"/>
  <c r="AG120"/>
  <c r="AG98"/>
  <c r="AG94"/>
  <c r="AG99"/>
  <c r="AG95"/>
  <c r="AG96"/>
  <c r="AG97"/>
  <c r="AG91"/>
  <c r="AG87"/>
  <c r="AG84"/>
  <c r="AG88"/>
  <c r="AG86"/>
  <c r="AG85"/>
  <c r="AG89"/>
  <c r="AG69"/>
  <c r="AG47"/>
  <c r="AG49"/>
  <c r="AG50"/>
  <c r="AG35"/>
  <c r="AG75" l="1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<sst xmlns="http://schemas.openxmlformats.org/spreadsheetml/2006/main" count="1904" uniqueCount="159">
  <si>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</si>
  <si>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</si>
  <si>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</si>
  <si>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</si>
  <si>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</si>
  <si>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</si>
  <si>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</si>
  <si>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</si>
  <si>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</si>
  <si>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</si>
  <si>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</si>
  <si>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</si>
  <si>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</si>
  <si>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</si>
  <si>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</si>
  <si>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</si>
  <si>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</si>
  <si>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</si>
  <si>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</si>
  <si>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</si>
  <si>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</si>
  <si>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</si>
  <si>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</si>
  <si>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</si>
  <si>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</si>
  <si>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</si>
  <si>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</si>
  <si>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</si>
  <si>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</si>
  <si>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</si>
  <si>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</si>
  <si>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</si>
  <si>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</si>
  <si>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</si>
  <si>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</si>
  <si>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</si>
  <si>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</si>
  <si>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</si>
  <si>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</si>
  <si>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</si>
  <si>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</si>
  <si>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</si>
  <si>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</si>
  <si>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</si>
  <si>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</si>
  <si>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</si>
  <si>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</si>
  <si>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</si>
  <si>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</si>
  <si>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</si>
  <si>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</si>
  <si>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</si>
  <si>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</si>
  <si>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</si>
  <si>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</si>
  <si>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</si>
  <si>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</si>
  <si>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</si>
  <si>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</si>
  <si>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</si>
  <si>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</si>
  <si>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</si>
  <si>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</si>
  <si>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</si>
  <si>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</si>
  <si>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</si>
  <si>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</si>
  <si>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</si>
  <si>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</si>
  <si>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</si>
  <si>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</si>
  <si>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</si>
  <si>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 -</t>
  </si>
  <si>
    <t xml:space="preserve">Suat Uğurlu   </t>
  </si>
  <si>
    <t>İsmail Atak</t>
  </si>
  <si>
    <t>Burak Kalyoncu</t>
  </si>
  <si>
    <t xml:space="preserve">Akif Ercenik </t>
  </si>
  <si>
    <t>Erdem Demir</t>
  </si>
  <si>
    <t>Halit Döneray</t>
  </si>
  <si>
    <t>Arif Ercenik</t>
  </si>
  <si>
    <t>Serkan Sensu</t>
  </si>
  <si>
    <t>Sadullah Şen</t>
  </si>
  <si>
    <t>Mustafa Vatansever</t>
  </si>
  <si>
    <t>Şefik Güler</t>
  </si>
  <si>
    <t>Barış Acar</t>
  </si>
  <si>
    <t xml:space="preserve">Serdar Oğuz </t>
  </si>
  <si>
    <t>Mustafa Özdemir</t>
  </si>
  <si>
    <t>Mehmet Aygör</t>
  </si>
  <si>
    <t>Berke Çelik</t>
  </si>
  <si>
    <t xml:space="preserve">Abdülkadir Taşçı </t>
  </si>
  <si>
    <t>Ertan Topönder</t>
  </si>
  <si>
    <t>Hamit Baybars Erdoğan</t>
  </si>
  <si>
    <t>Ahmet Eren Özterlemez</t>
  </si>
  <si>
    <t>Mehmet Emin Özbağcı</t>
  </si>
  <si>
    <t xml:space="preserve">Ensar Kılıç </t>
  </si>
  <si>
    <t>Serkan Aldoğan</t>
  </si>
  <si>
    <t xml:space="preserve">Halil İbrahim Serbest </t>
  </si>
  <si>
    <t>Cem Yelten</t>
  </si>
  <si>
    <t>Adem Tuncel</t>
  </si>
  <si>
    <t>Murat Yıldırım</t>
  </si>
  <si>
    <t>Suat Mahmut Edizaslan</t>
  </si>
  <si>
    <t>Emin Güreşçi</t>
  </si>
  <si>
    <t>Mustafa Özyar</t>
  </si>
  <si>
    <t>Ali Kemal Gençsan</t>
  </si>
  <si>
    <t>Mehmet Ali Ekşioğlu</t>
  </si>
  <si>
    <t>Yasin Örnek</t>
  </si>
  <si>
    <t>Halit İbak</t>
  </si>
  <si>
    <t>Semih Bulgur</t>
  </si>
  <si>
    <t>Sameer Sayed</t>
  </si>
  <si>
    <t>Oruç Erem</t>
  </si>
  <si>
    <t>İbrahim Demirok</t>
  </si>
  <si>
    <t xml:space="preserve">Mustafa Öktem </t>
  </si>
  <si>
    <t>Tufan Kurdoğlu</t>
  </si>
  <si>
    <t>Bahri Topraç</t>
  </si>
  <si>
    <t>Ebru Erdoğan</t>
  </si>
  <si>
    <t xml:space="preserve">Ferhan Şengün    </t>
  </si>
  <si>
    <t>Hasan Özdemir</t>
  </si>
  <si>
    <t>Necmi Kürşat Gürünlü</t>
  </si>
  <si>
    <t xml:space="preserve">Menderes Ünal </t>
  </si>
  <si>
    <t>Mehmethan Güven</t>
  </si>
  <si>
    <t>Murat Gir</t>
  </si>
  <si>
    <t xml:space="preserve">Mustafa Kumdakcı </t>
  </si>
  <si>
    <t>Ahmet Süel</t>
  </si>
  <si>
    <t>Mustafa Erbaş</t>
  </si>
  <si>
    <t>Nedim Kalyoncu</t>
  </si>
  <si>
    <t>Cüneyt Koparan</t>
  </si>
  <si>
    <t xml:space="preserve">Selim Kurtulmuş </t>
  </si>
  <si>
    <t>Tuncay Akçadağ</t>
  </si>
  <si>
    <t>Mehmet Fatih Baysal</t>
  </si>
  <si>
    <t>Murat Erdoğan</t>
  </si>
  <si>
    <t>Korkut Usta</t>
  </si>
  <si>
    <t>Metin Keskin</t>
  </si>
  <si>
    <t>Murat Dalkılıç</t>
  </si>
  <si>
    <t>Tahsin Kalay</t>
  </si>
  <si>
    <t>Erdi üstün</t>
  </si>
  <si>
    <t xml:space="preserve">Ali Ulvi İşler </t>
  </si>
  <si>
    <t>Umut Dönmezer</t>
  </si>
  <si>
    <t>Elif Gamze Gözne</t>
  </si>
  <si>
    <t>Koray Ay</t>
  </si>
  <si>
    <t>Ağıt Şahin</t>
  </si>
  <si>
    <t>Ramazan Alpul</t>
  </si>
  <si>
    <t>Erdoğan Çınar</t>
  </si>
  <si>
    <t>A.Mehtap Köm</t>
  </si>
  <si>
    <t xml:space="preserve">Şehnaz Karaatlı </t>
  </si>
  <si>
    <t>Burcu Başaran</t>
  </si>
  <si>
    <t>Kor Özay</t>
  </si>
  <si>
    <t>Barbaros Geçer</t>
  </si>
  <si>
    <t>Ata Engin Barış</t>
  </si>
  <si>
    <t>Sibel Ürün</t>
  </si>
  <si>
    <t>Cihan Karabay</t>
  </si>
  <si>
    <t>AliBerk Pancar</t>
  </si>
  <si>
    <t>Filiz Kumdakçı</t>
  </si>
  <si>
    <t>İsmail Keleş</t>
  </si>
  <si>
    <t>Kerem Tütüncü</t>
  </si>
  <si>
    <t>Kaan Oğuz</t>
  </si>
  <si>
    <t>Ömer Faruk Alatekin</t>
  </si>
  <si>
    <t>Zeynep Erenel</t>
  </si>
  <si>
    <t>Tammam Hajj</t>
  </si>
  <si>
    <t>Arzu Sütlüoğlu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</si>
</sst>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36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6" fillId="0" borderId="2" xfId="0" applyFont="1" applyFill="1" applyBorder="1" applyAlignment="1" applyProtection="1">
      <alignment horizontal="center" vertical="center"/>
    </xf>
    <xf numFmtId="0" fontId="27" fillId="0" borderId="39" xfId="3" quotePrefix="1" applyFont="1" applyFill="1" applyBorder="1" applyAlignment="1" applyProtection="1">
      <alignment horizontal="center" vertical="center"/>
    </xf>
    <xf numFmtId="0" fontId="27" fillId="0" borderId="20" xfId="3" applyFont="1" applyFill="1" applyBorder="1" applyAlignment="1" applyProtection="1">
      <alignment horizontal="center" vertical="center"/>
    </xf>
    <xf numFmtId="0" fontId="27" fillId="0" borderId="47" xfId="3" quotePrefix="1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>
      <alignment horizontal="left" vertical="center"/>
    </xf>
    <xf numFmtId="0" fontId="13" fillId="0" borderId="58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9" fillId="0" borderId="26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7" fillId="5" borderId="18" xfId="3" quotePrefix="1" applyFont="1" applyFill="1" applyBorder="1" applyAlignment="1" applyProtection="1">
      <alignment horizontal="center" vertical="center"/>
    </xf>
    <xf numFmtId="0" fontId="27" fillId="5" borderId="15" xfId="3" quotePrefix="1" applyFont="1" applyFill="1" applyBorder="1" applyAlignment="1" applyProtection="1">
      <alignment horizontal="center" vertical="center"/>
    </xf>
    <xf numFmtId="0" fontId="27" fillId="7" borderId="32" xfId="0" quotePrefix="1" applyFont="1" applyFill="1" applyBorder="1" applyAlignment="1" applyProtection="1">
      <alignment horizontal="center" vertical="center"/>
    </xf>
    <xf numFmtId="0" fontId="28" fillId="0" borderId="13" xfId="0" applyFont="1" applyFill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topLeftCell="A79" zoomScale="90" zoomScaleNormal="90" zoomScaleSheetLayoutView="100" workbookViewId="0">
      <selection activeCell="B108" sqref="B108"/>
    </sheetView>
  </sheetViews>
  <sheetFormatPr defaultRowHeight="12.75"/>
  <cols>
    <col min="1" max="1" width="3.42578125" style="104" customWidth="1"/>
    <col min="2" max="2" width="29.85546875" style="113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04" t="s">
        <v>49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</row>
    <row r="2" spans="1:37" ht="19.5" thickBot="1">
      <c r="A2" s="405" t="s">
        <v>68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7"/>
    </row>
    <row r="3" spans="1:37" ht="16.5" thickBot="1">
      <c r="A3" s="134" t="s">
        <v>0</v>
      </c>
      <c r="B3" s="135" t="s">
        <v>1</v>
      </c>
      <c r="C3" s="398">
        <v>1</v>
      </c>
      <c r="D3" s="402"/>
      <c r="E3" s="403"/>
      <c r="F3" s="398">
        <v>2</v>
      </c>
      <c r="G3" s="402"/>
      <c r="H3" s="403"/>
      <c r="I3" s="398">
        <v>3</v>
      </c>
      <c r="J3" s="402"/>
      <c r="K3" s="403"/>
      <c r="L3" s="398">
        <v>4</v>
      </c>
      <c r="M3" s="402"/>
      <c r="N3" s="403"/>
      <c r="O3" s="398">
        <v>5</v>
      </c>
      <c r="P3" s="402"/>
      <c r="Q3" s="403"/>
      <c r="R3" s="398">
        <v>6</v>
      </c>
      <c r="S3" s="402"/>
      <c r="T3" s="403"/>
      <c r="U3" s="398">
        <v>7</v>
      </c>
      <c r="V3" s="402"/>
      <c r="W3" s="403"/>
      <c r="X3" s="398">
        <v>8</v>
      </c>
      <c r="Y3" s="402"/>
      <c r="Z3" s="403"/>
      <c r="AA3" s="394" t="s">
        <v>10</v>
      </c>
      <c r="AB3" s="395"/>
      <c r="AC3" s="397"/>
      <c r="AD3" s="394" t="s">
        <v>48</v>
      </c>
      <c r="AE3" s="395"/>
      <c r="AF3" s="396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62" t="s">
        <v>89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1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2</v>
      </c>
      <c r="L4" s="175">
        <f>IF('Gr S'!$N$4&lt;&gt;"",'Gr S'!$N$4,"")</f>
        <v>2</v>
      </c>
      <c r="M4" s="176" t="str">
        <f>IF($N$4&lt;&gt;"",":","")</f>
        <v>:</v>
      </c>
      <c r="N4" s="177">
        <f>IF('Gr S'!$P$4&lt;&gt;"",'Gr S'!$P$4,"")</f>
        <v>3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1</v>
      </c>
      <c r="R4" s="175">
        <f>IF('Gr S'!$E$14&lt;&gt;"",'Gr S'!$E$14,"")</f>
        <v>3</v>
      </c>
      <c r="S4" s="176" t="str">
        <f>IF(T4&lt;&gt;"",":","")</f>
        <v>:</v>
      </c>
      <c r="T4" s="177">
        <f>IF('Gr S'!$G$14&lt;&gt;"",'Gr S'!$G$14,"")</f>
        <v>1</v>
      </c>
      <c r="U4" s="175">
        <f>IF('Gr S'!$E$9&lt;&gt;"",'Gr S'!$E$9,"")</f>
        <v>3</v>
      </c>
      <c r="V4" s="176" t="str">
        <f t="shared" ref="V4:V9" si="0">IF(W4&lt;&gt;"",":","")</f>
        <v>:</v>
      </c>
      <c r="W4" s="177">
        <f>IF('Gr S'!$G$9&lt;&gt;"",'Gr S'!$G$9,"")</f>
        <v>0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2</v>
      </c>
      <c r="AA4" s="178">
        <f t="shared" ref="AA4:AA11" si="2">IF(C4&gt;E4,1)+IF(F4&gt;H4,1)+IF(I4&gt;K4,1)+IF(L4&gt;N4,1)+IF(O4&gt;Q4,1)+IF(R4&gt;T4,1)+IF(U4&gt;W4,1)+IF(X4&gt;Z4,1)</f>
        <v>6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1</v>
      </c>
      <c r="AD4" s="181">
        <f t="shared" ref="AD4:AD11" si="5">SUM(C4,F4,I4,L4,O4,R4,U4,X4)</f>
        <v>20</v>
      </c>
      <c r="AE4" s="179" t="s">
        <v>11</v>
      </c>
      <c r="AF4" s="179">
        <f>SUM(E4,H4,K4,N4,Q4,T4,W4,Z4)</f>
        <v>10</v>
      </c>
      <c r="AG4" s="182">
        <f>IF(AA4+AC4&gt;0,RANK(sonuc!AI4,sonuc!AI4:AI11),"")</f>
        <v>1</v>
      </c>
      <c r="AH4" s="182">
        <f>sonuc!AJ4</f>
        <v>7</v>
      </c>
      <c r="AI4" s="183">
        <f>(sonuc!AA4*1000+sonuc!AC4*200+(sonuc!AD4-sonuc!AF4)*20)</f>
        <v>6400</v>
      </c>
      <c r="AJ4" s="109">
        <f>IF(AA4+AC4&gt;0,sonuc!AA4+sonuc!AC4,"")</f>
        <v>7</v>
      </c>
      <c r="AK4" s="118"/>
    </row>
    <row r="5" spans="1:37" ht="15.75">
      <c r="A5" s="119">
        <v>2</v>
      </c>
      <c r="B5" s="355" t="s">
        <v>73</v>
      </c>
      <c r="C5" s="184">
        <f>+H4</f>
        <v>1</v>
      </c>
      <c r="D5" s="185" t="str">
        <f t="shared" ref="D5:D11" si="6">IF(E5&lt;&gt;"",":","")</f>
        <v>:</v>
      </c>
      <c r="E5" s="186">
        <f>+F4</f>
        <v>3</v>
      </c>
      <c r="F5" s="187"/>
      <c r="G5" s="188"/>
      <c r="H5" s="189"/>
      <c r="I5" s="190">
        <f>IF('Gr S'!$N$5&lt;&gt;"",'Gr S'!$N$5,"")</f>
        <v>3</v>
      </c>
      <c r="J5" s="185" t="str">
        <f>IF(K5&lt;&gt;"",":","")</f>
        <v>:</v>
      </c>
      <c r="K5" s="191">
        <f>IF('Gr S'!$P$5&lt;&gt;"",'Gr S'!$P$5,"")</f>
        <v>1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2</v>
      </c>
      <c r="O5" s="190">
        <f>IF('Gr S'!$E$15&lt;&gt;"",'Gr S'!$E$15,"")</f>
        <v>1</v>
      </c>
      <c r="P5" s="185" t="str">
        <f>IF(Q5&lt;&gt;"",":","")</f>
        <v>:</v>
      </c>
      <c r="Q5" s="191">
        <f>IF('Gr S'!$G$15&lt;&gt;"",'Gr S'!$G$15,"")</f>
        <v>3</v>
      </c>
      <c r="R5" s="190">
        <f>IF('Gr S'!$E$10&lt;&gt;"",'Gr S'!$E$10,"")</f>
        <v>3</v>
      </c>
      <c r="S5" s="185" t="str">
        <f>IF(T5&lt;&gt;"",":","")</f>
        <v>:</v>
      </c>
      <c r="T5" s="191">
        <f>IF('Gr S'!$G$10&lt;&gt;"",'Gr S'!$G$10,"")</f>
        <v>0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0</v>
      </c>
      <c r="X5" s="190">
        <f>IF('Gr S'!$E$20&lt;&gt;"",'Gr S'!$E$20,"")</f>
        <v>3</v>
      </c>
      <c r="Y5" s="185" t="str">
        <f t="shared" si="1"/>
        <v>:</v>
      </c>
      <c r="Z5" s="191">
        <f>IF('Gr S'!$G$20&lt;&gt;"",'Gr S'!$G$20,"")</f>
        <v>0</v>
      </c>
      <c r="AA5" s="192">
        <f t="shared" si="2"/>
        <v>5</v>
      </c>
      <c r="AB5" s="193" t="str">
        <f t="shared" ref="AB5:AB11" si="7">IF(AC5&lt;&gt;"",":","")</f>
        <v>:</v>
      </c>
      <c r="AC5" s="194">
        <f t="shared" si="4"/>
        <v>2</v>
      </c>
      <c r="AD5" s="195">
        <f t="shared" si="5"/>
        <v>17</v>
      </c>
      <c r="AE5" s="193" t="s">
        <v>11</v>
      </c>
      <c r="AF5" s="193">
        <f t="shared" ref="AF5:AF11" si="8">SUM(E5,H5,K5,N5,Q5,T5,W5,Z5)</f>
        <v>9</v>
      </c>
      <c r="AG5" s="196">
        <f>IF(AA5+AC5&gt;0,RANK(sonuc!AI5,sonuc!AI4:AI11),"")</f>
        <v>2</v>
      </c>
      <c r="AH5" s="196">
        <f>sonuc!AJ5</f>
        <v>7</v>
      </c>
      <c r="AI5" s="197">
        <f>(sonuc!AA5*1000+sonuc!AC5*200+(sonuc!AD5-sonuc!AF5)*20)</f>
        <v>5560</v>
      </c>
      <c r="AJ5" s="109">
        <f>IF(AA5+AC5&gt;0,sonuc!AA5+sonuc!AC5,"")</f>
        <v>7</v>
      </c>
      <c r="AK5" s="110"/>
    </row>
    <row r="6" spans="1:37" ht="15.75">
      <c r="A6" s="119">
        <v>3</v>
      </c>
      <c r="B6" s="362" t="s">
        <v>77</v>
      </c>
      <c r="C6" s="184">
        <f>+K4</f>
        <v>2</v>
      </c>
      <c r="D6" s="199" t="str">
        <f t="shared" si="6"/>
        <v>:</v>
      </c>
      <c r="E6" s="186">
        <f>+I4</f>
        <v>3</v>
      </c>
      <c r="F6" s="190">
        <f>+K5</f>
        <v>1</v>
      </c>
      <c r="G6" s="185" t="str">
        <f t="shared" ref="G6:G11" si="9">IF(H6&lt;&gt;"",":","")</f>
        <v>:</v>
      </c>
      <c r="H6" s="191">
        <f>+I5</f>
        <v>3</v>
      </c>
      <c r="I6" s="187"/>
      <c r="J6" s="188"/>
      <c r="K6" s="189"/>
      <c r="L6" s="190">
        <f>IF('Gr S'!$P$11&lt;&gt;"",'Gr S'!$P$11,"")</f>
        <v>3</v>
      </c>
      <c r="M6" s="185" t="str">
        <f>IF($N$6&lt;&gt;"",":","")</f>
        <v>:</v>
      </c>
      <c r="N6" s="191">
        <f>IF('Gr S'!$N$11&lt;&gt;"",'Gr S'!$N$11,"")</f>
        <v>2</v>
      </c>
      <c r="O6" s="190">
        <f>IF('Gr S'!$E$11&lt;&gt;"",'Gr S'!$E$11,"")</f>
        <v>3</v>
      </c>
      <c r="P6" s="185" t="str">
        <f>IF(Q6&lt;&gt;"",":","")</f>
        <v>:</v>
      </c>
      <c r="Q6" s="191">
        <f>IF('Gr S'!$G$11&lt;&gt;"",'Gr S'!$G$11,"")</f>
        <v>2</v>
      </c>
      <c r="R6" s="190">
        <f>IF('Gr S'!$E$6&lt;&gt;"",'Gr S'!$E$6,"")</f>
        <v>3</v>
      </c>
      <c r="S6" s="185" t="str">
        <f>IF(T6&lt;&gt;"",":","")</f>
        <v>:</v>
      </c>
      <c r="T6" s="191">
        <f>IF('Gr S'!$G$6&lt;&gt;"",'Gr S'!$G$6,"")</f>
        <v>0</v>
      </c>
      <c r="U6" s="190">
        <f>IF('Gr S'!$E$21&lt;&gt;"",'Gr S'!$E$21,"")</f>
        <v>3</v>
      </c>
      <c r="V6" s="185" t="str">
        <f t="shared" si="0"/>
        <v>:</v>
      </c>
      <c r="W6" s="191">
        <f>IF('Gr S'!$G$21&lt;&gt;"",'Gr S'!$G$21,"")</f>
        <v>2</v>
      </c>
      <c r="X6" s="190">
        <f>IF('Gr S'!$E$16&lt;&gt;"",'Gr S'!$E$16,"")</f>
        <v>3</v>
      </c>
      <c r="Y6" s="185" t="str">
        <f t="shared" si="1"/>
        <v>:</v>
      </c>
      <c r="Z6" s="191">
        <f>IF('Gr S'!$G$16&lt;&gt;"",'Gr S'!$G$16,"")</f>
        <v>0</v>
      </c>
      <c r="AA6" s="192">
        <f t="shared" si="2"/>
        <v>5</v>
      </c>
      <c r="AB6" s="193" t="str">
        <f t="shared" si="7"/>
        <v>:</v>
      </c>
      <c r="AC6" s="194">
        <f t="shared" si="4"/>
        <v>2</v>
      </c>
      <c r="AD6" s="195">
        <f t="shared" si="5"/>
        <v>18</v>
      </c>
      <c r="AE6" s="193" t="s">
        <v>11</v>
      </c>
      <c r="AF6" s="193">
        <f t="shared" si="8"/>
        <v>12</v>
      </c>
      <c r="AG6" s="196">
        <f>IF(AA6+AC6&gt;0,RANK(sonuc!AI6,sonuc!AI$4:AI$11),"")</f>
        <v>3</v>
      </c>
      <c r="AH6" s="196">
        <f>sonuc!AJ6</f>
        <v>7</v>
      </c>
      <c r="AI6" s="197">
        <f>(sonuc!AA6*1000+sonuc!AC6*200+(sonuc!AD6-sonuc!AF6)*20)</f>
        <v>5520</v>
      </c>
      <c r="AJ6" s="109">
        <f>IF(AA6+AC6&gt;0,sonuc!AA6+sonuc!AC6,"")</f>
        <v>7</v>
      </c>
    </row>
    <row r="7" spans="1:37" ht="15.75">
      <c r="A7" s="119">
        <v>4</v>
      </c>
      <c r="B7" s="362" t="s">
        <v>85</v>
      </c>
      <c r="C7" s="184">
        <f>+N4</f>
        <v>3</v>
      </c>
      <c r="D7" s="185" t="str">
        <f t="shared" si="6"/>
        <v>:</v>
      </c>
      <c r="E7" s="186">
        <f>+L4</f>
        <v>2</v>
      </c>
      <c r="F7" s="184">
        <f>+N5</f>
        <v>2</v>
      </c>
      <c r="G7" s="185" t="str">
        <f t="shared" si="9"/>
        <v>:</v>
      </c>
      <c r="H7" s="186">
        <f>+L5</f>
        <v>3</v>
      </c>
      <c r="I7" s="184">
        <f>+N6</f>
        <v>2</v>
      </c>
      <c r="J7" s="185" t="str">
        <f t="shared" ref="J7:J11" si="10">IF(K7&lt;&gt;"",":","")</f>
        <v>:</v>
      </c>
      <c r="K7" s="186">
        <f>+L6</f>
        <v>3</v>
      </c>
      <c r="L7" s="187"/>
      <c r="M7" s="188"/>
      <c r="N7" s="189"/>
      <c r="O7" s="190">
        <f>IF('Gr S'!$E$7&lt;&gt;"",'Gr S'!$E$7,"")</f>
        <v>3</v>
      </c>
      <c r="P7" s="185" t="str">
        <f>IF(Q7&lt;&gt;"",":","")</f>
        <v>:</v>
      </c>
      <c r="Q7" s="191">
        <f>IF('Gr S'!$G$7&lt;&gt;"",'Gr S'!$G$7,"")</f>
        <v>0</v>
      </c>
      <c r="R7" s="190">
        <f>IF('Gr S'!$E$22&lt;&gt;"",'Gr S'!$E$22,"")</f>
        <v>0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2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0</v>
      </c>
      <c r="Y7" s="185" t="str">
        <f t="shared" si="1"/>
        <v>:</v>
      </c>
      <c r="Z7" s="191">
        <f>IF('Gr S'!$G$12&lt;&gt;"",'Gr S'!$G$12,"")</f>
        <v>3</v>
      </c>
      <c r="AA7" s="192">
        <f t="shared" si="2"/>
        <v>2</v>
      </c>
      <c r="AB7" s="193" t="str">
        <f t="shared" si="7"/>
        <v>:</v>
      </c>
      <c r="AC7" s="194">
        <f t="shared" si="4"/>
        <v>5</v>
      </c>
      <c r="AD7" s="195">
        <f t="shared" si="5"/>
        <v>12</v>
      </c>
      <c r="AE7" s="193" t="s">
        <v>11</v>
      </c>
      <c r="AF7" s="193">
        <f t="shared" si="8"/>
        <v>17</v>
      </c>
      <c r="AG7" s="196">
        <f>IF(AA7+AC7&gt;0,RANK(sonuc!AI7,sonuc!AI$4:AI$11),"")</f>
        <v>6</v>
      </c>
      <c r="AH7" s="196">
        <f>sonuc!AJ7</f>
        <v>7</v>
      </c>
      <c r="AI7" s="197">
        <f>(sonuc!AA7*1000+sonuc!AC7*200+(sonuc!AD7-sonuc!AF7)*20)</f>
        <v>2900</v>
      </c>
      <c r="AJ7" s="109">
        <f>IF(AA7+AC7&gt;0,sonuc!AA7+sonuc!AC7,"")</f>
        <v>7</v>
      </c>
    </row>
    <row r="8" spans="1:37" ht="15.75">
      <c r="A8" s="119">
        <v>5</v>
      </c>
      <c r="B8" s="362" t="s">
        <v>74</v>
      </c>
      <c r="C8" s="184">
        <f>+Q4</f>
        <v>1</v>
      </c>
      <c r="D8" s="193" t="str">
        <f t="shared" si="6"/>
        <v>:</v>
      </c>
      <c r="E8" s="186">
        <f>+O4</f>
        <v>3</v>
      </c>
      <c r="F8" s="190">
        <f>+Q5</f>
        <v>3</v>
      </c>
      <c r="G8" s="185" t="str">
        <f t="shared" si="9"/>
        <v>:</v>
      </c>
      <c r="H8" s="191">
        <f>+O5</f>
        <v>1</v>
      </c>
      <c r="I8" s="190">
        <f>+Q6</f>
        <v>2</v>
      </c>
      <c r="J8" s="185" t="str">
        <f t="shared" si="10"/>
        <v>:</v>
      </c>
      <c r="K8" s="186">
        <f>+O6</f>
        <v>3</v>
      </c>
      <c r="L8" s="190">
        <f>+Q7</f>
        <v>0</v>
      </c>
      <c r="M8" s="185" t="str">
        <f t="shared" ref="M8:M11" si="11">IF(N8&lt;&gt;"",":","")</f>
        <v>:</v>
      </c>
      <c r="N8" s="191">
        <f>+O7</f>
        <v>3</v>
      </c>
      <c r="O8" s="187"/>
      <c r="P8" s="188"/>
      <c r="Q8" s="189"/>
      <c r="R8" s="190">
        <f>IF('Gr S'!$N$7&lt;&gt;"",'Gr S'!$N$7,"")</f>
        <v>3</v>
      </c>
      <c r="S8" s="185" t="str">
        <f>IF(T8&lt;&gt;"",":","")</f>
        <v>:</v>
      </c>
      <c r="T8" s="191">
        <f>IF('Gr S'!$P$7&lt;&gt;"",'Gr S'!$P$7,"")</f>
        <v>0</v>
      </c>
      <c r="U8" s="190">
        <f>IF('Gr S'!$P$12&lt;&gt;"",'Gr S'!$P$12,"")</f>
        <v>2</v>
      </c>
      <c r="V8" s="185" t="str">
        <f t="shared" si="0"/>
        <v>:</v>
      </c>
      <c r="W8" s="191">
        <f>IF('Gr S'!$N$12&lt;&gt;"",'Gr S'!$N$12,"")</f>
        <v>3</v>
      </c>
      <c r="X8" s="190">
        <f>IF('Gr S'!$P$16&lt;&gt;"",'Gr S'!$P$16,"")</f>
        <v>3</v>
      </c>
      <c r="Y8" s="185" t="str">
        <f t="shared" si="1"/>
        <v>:</v>
      </c>
      <c r="Z8" s="191">
        <f>IF('Gr S'!$N$16&lt;&gt;"",'Gr S'!$N$16,"")</f>
        <v>2</v>
      </c>
      <c r="AA8" s="192">
        <f t="shared" si="2"/>
        <v>3</v>
      </c>
      <c r="AB8" s="193" t="str">
        <f t="shared" si="7"/>
        <v>:</v>
      </c>
      <c r="AC8" s="194">
        <f t="shared" si="4"/>
        <v>4</v>
      </c>
      <c r="AD8" s="195">
        <f t="shared" si="5"/>
        <v>14</v>
      </c>
      <c r="AE8" s="193" t="s">
        <v>11</v>
      </c>
      <c r="AF8" s="193">
        <f t="shared" si="8"/>
        <v>15</v>
      </c>
      <c r="AG8" s="196">
        <f>IF(AA8+AC8&gt;0,RANK(sonuc!AI8,sonuc!AI$4:AI$11),"")</f>
        <v>5</v>
      </c>
      <c r="AH8" s="196">
        <f>sonuc!AJ8</f>
        <v>7</v>
      </c>
      <c r="AI8" s="197">
        <f>(sonuc!AA8*1000+sonuc!AC8*200+(sonuc!AD8-sonuc!AF8)*20)</f>
        <v>3780</v>
      </c>
      <c r="AJ8" s="109">
        <f>IF(AA8+AC8&gt;0,sonuc!AA8+sonuc!AC8,"")</f>
        <v>7</v>
      </c>
    </row>
    <row r="9" spans="1:37" ht="15.75">
      <c r="A9" s="119">
        <v>6</v>
      </c>
      <c r="B9" s="362" t="s">
        <v>93</v>
      </c>
      <c r="C9" s="184">
        <f>+T4</f>
        <v>1</v>
      </c>
      <c r="D9" s="185" t="str">
        <f t="shared" si="6"/>
        <v>:</v>
      </c>
      <c r="E9" s="186">
        <f>+R4</f>
        <v>3</v>
      </c>
      <c r="F9" s="184">
        <f>+T5</f>
        <v>0</v>
      </c>
      <c r="G9" s="185" t="str">
        <f t="shared" si="9"/>
        <v>:</v>
      </c>
      <c r="H9" s="186">
        <f>+R5</f>
        <v>3</v>
      </c>
      <c r="I9" s="184">
        <f>+T6</f>
        <v>0</v>
      </c>
      <c r="J9" s="185" t="str">
        <f t="shared" si="10"/>
        <v>:</v>
      </c>
      <c r="K9" s="186">
        <f>+R6</f>
        <v>3</v>
      </c>
      <c r="L9" s="184">
        <f>+T7</f>
        <v>3</v>
      </c>
      <c r="M9" s="185" t="str">
        <f>IF(N9&lt;&gt;"",":","")</f>
        <v>:</v>
      </c>
      <c r="N9" s="186">
        <f>+R7</f>
        <v>0</v>
      </c>
      <c r="O9" s="184">
        <f>+T8</f>
        <v>0</v>
      </c>
      <c r="P9" s="185" t="str">
        <f t="shared" ref="P9:P11" si="12">IF(Q9&lt;&gt;"",":","")</f>
        <v>:</v>
      </c>
      <c r="Q9" s="186">
        <f>+R8</f>
        <v>3</v>
      </c>
      <c r="R9" s="187"/>
      <c r="S9" s="188"/>
      <c r="T9" s="189"/>
      <c r="U9" s="190">
        <f>IF('Gr S'!$P$17&lt;&gt;"",'Gr S'!$P$17,"")</f>
        <v>2</v>
      </c>
      <c r="V9" s="185" t="str">
        <f t="shared" si="0"/>
        <v>:</v>
      </c>
      <c r="W9" s="191">
        <f>IF('Gr S'!$N$17&lt;&gt;"",'Gr S'!$N$17,"")</f>
        <v>3</v>
      </c>
      <c r="X9" s="190">
        <f>IF('Gr S'!$P$10&lt;&gt;"",'Gr S'!$P$10,"")</f>
        <v>3</v>
      </c>
      <c r="Y9" s="185" t="str">
        <f t="shared" si="1"/>
        <v>:</v>
      </c>
      <c r="Z9" s="191">
        <f>IF('Gr S'!$N$10&lt;&gt;"",'Gr S'!$N$10,"")</f>
        <v>2</v>
      </c>
      <c r="AA9" s="192">
        <f t="shared" si="2"/>
        <v>2</v>
      </c>
      <c r="AB9" s="193" t="str">
        <f t="shared" si="7"/>
        <v>:</v>
      </c>
      <c r="AC9" s="194">
        <f t="shared" si="4"/>
        <v>5</v>
      </c>
      <c r="AD9" s="195">
        <f>SUM(C9,F9,I9,L9,O9,R9,U9,X9)</f>
        <v>9</v>
      </c>
      <c r="AE9" s="193" t="s">
        <v>11</v>
      </c>
      <c r="AF9" s="193">
        <f t="shared" si="8"/>
        <v>17</v>
      </c>
      <c r="AG9" s="196">
        <f>IF(AA9+AC9&gt;0,RANK(sonuc!AI9,sonuc!AI$4:AI$11),"")</f>
        <v>7</v>
      </c>
      <c r="AH9" s="196">
        <f>sonuc!AJ9</f>
        <v>7</v>
      </c>
      <c r="AI9" s="197">
        <f>(sonuc!AA9*1000+sonuc!AC9*200+(sonuc!AD9-sonuc!AF9)*20)</f>
        <v>2840</v>
      </c>
      <c r="AJ9" s="109">
        <f>IF(AA9+AC9&gt;0,sonuc!AA9+sonuc!AC9,"")</f>
        <v>7</v>
      </c>
      <c r="AK9" s="118"/>
    </row>
    <row r="10" spans="1:37" ht="15.75">
      <c r="A10" s="119">
        <v>7</v>
      </c>
      <c r="B10" s="355" t="s">
        <v>75</v>
      </c>
      <c r="C10" s="184">
        <f>+W4</f>
        <v>0</v>
      </c>
      <c r="D10" s="193" t="str">
        <f t="shared" si="6"/>
        <v>:</v>
      </c>
      <c r="E10" s="186">
        <f>+U4</f>
        <v>3</v>
      </c>
      <c r="F10" s="190">
        <f>+W5</f>
        <v>0</v>
      </c>
      <c r="G10" s="185" t="str">
        <f t="shared" si="9"/>
        <v>:</v>
      </c>
      <c r="H10" s="191">
        <f>+U5</f>
        <v>3</v>
      </c>
      <c r="I10" s="190">
        <f>+W6</f>
        <v>2</v>
      </c>
      <c r="J10" s="185" t="str">
        <f t="shared" si="10"/>
        <v>:</v>
      </c>
      <c r="K10" s="191">
        <f>+U6</f>
        <v>3</v>
      </c>
      <c r="L10" s="190">
        <f>+W7</f>
        <v>3</v>
      </c>
      <c r="M10" s="185" t="str">
        <f t="shared" si="11"/>
        <v>:</v>
      </c>
      <c r="N10" s="191">
        <f>+U7</f>
        <v>2</v>
      </c>
      <c r="O10" s="190">
        <f>+W8</f>
        <v>3</v>
      </c>
      <c r="P10" s="185" t="str">
        <f t="shared" si="12"/>
        <v>:</v>
      </c>
      <c r="Q10" s="191">
        <f>+U8</f>
        <v>2</v>
      </c>
      <c r="R10" s="190">
        <f>+W9</f>
        <v>3</v>
      </c>
      <c r="S10" s="185" t="str">
        <f t="shared" ref="S10:S11" si="13">IF(T10&lt;&gt;"",":","")</f>
        <v>:</v>
      </c>
      <c r="T10" s="191">
        <f>+U9</f>
        <v>2</v>
      </c>
      <c r="U10" s="187"/>
      <c r="V10" s="188"/>
      <c r="W10" s="189"/>
      <c r="X10" s="190">
        <f>IF('Gr S'!$P$6&lt;&gt;"",'Gr S'!$P$6,"")</f>
        <v>3</v>
      </c>
      <c r="Y10" s="185" t="str">
        <f t="shared" si="1"/>
        <v>:</v>
      </c>
      <c r="Z10" s="191">
        <f>IF('Gr S'!$N$6&lt;&gt;"",'Gr S'!$N$6,"")</f>
        <v>1</v>
      </c>
      <c r="AA10" s="192">
        <f t="shared" si="2"/>
        <v>4</v>
      </c>
      <c r="AB10" s="193" t="str">
        <f t="shared" si="7"/>
        <v>:</v>
      </c>
      <c r="AC10" s="194">
        <f t="shared" si="4"/>
        <v>3</v>
      </c>
      <c r="AD10" s="195">
        <f t="shared" si="5"/>
        <v>14</v>
      </c>
      <c r="AE10" s="193" t="s">
        <v>11</v>
      </c>
      <c r="AF10" s="193">
        <f t="shared" si="8"/>
        <v>16</v>
      </c>
      <c r="AG10" s="196">
        <f>IF(AA10+AC10&gt;0,RANK(sonuc!AI10,sonuc!AI$4:AI$11),"")</f>
        <v>4</v>
      </c>
      <c r="AH10" s="196">
        <f>sonuc!AJ10</f>
        <v>7</v>
      </c>
      <c r="AI10" s="197">
        <f>(sonuc!AA10*1000+sonuc!AC10*200+(sonuc!AD10-sonuc!AF10)*20)</f>
        <v>4560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63" t="s">
        <v>94</v>
      </c>
      <c r="C11" s="200">
        <f>+Z4</f>
        <v>2</v>
      </c>
      <c r="D11" s="201" t="str">
        <f t="shared" si="6"/>
        <v>:</v>
      </c>
      <c r="E11" s="202">
        <f>+X4</f>
        <v>3</v>
      </c>
      <c r="F11" s="200">
        <f>+Z5</f>
        <v>0</v>
      </c>
      <c r="G11" s="201" t="str">
        <f t="shared" si="9"/>
        <v>:</v>
      </c>
      <c r="H11" s="202">
        <f>+X5</f>
        <v>3</v>
      </c>
      <c r="I11" s="200">
        <f>+Z6</f>
        <v>0</v>
      </c>
      <c r="J11" s="201" t="str">
        <f t="shared" si="10"/>
        <v>:</v>
      </c>
      <c r="K11" s="202">
        <f>+X6</f>
        <v>3</v>
      </c>
      <c r="L11" s="200">
        <f>+Z7</f>
        <v>3</v>
      </c>
      <c r="M11" s="201" t="str">
        <f t="shared" si="11"/>
        <v>:</v>
      </c>
      <c r="N11" s="202">
        <f>+X7</f>
        <v>0</v>
      </c>
      <c r="O11" s="200">
        <f>+Z8</f>
        <v>2</v>
      </c>
      <c r="P11" s="201" t="str">
        <f t="shared" si="12"/>
        <v>:</v>
      </c>
      <c r="Q11" s="202">
        <f>+X8</f>
        <v>3</v>
      </c>
      <c r="R11" s="200">
        <f>+Z9</f>
        <v>2</v>
      </c>
      <c r="S11" s="201" t="str">
        <f t="shared" si="13"/>
        <v>:</v>
      </c>
      <c r="T11" s="202">
        <f>+X9</f>
        <v>3</v>
      </c>
      <c r="U11" s="200">
        <f>+Z10</f>
        <v>1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1</v>
      </c>
      <c r="AB11" s="207" t="str">
        <f t="shared" si="7"/>
        <v>:</v>
      </c>
      <c r="AC11" s="208">
        <f t="shared" si="4"/>
        <v>6</v>
      </c>
      <c r="AD11" s="209">
        <f t="shared" si="5"/>
        <v>10</v>
      </c>
      <c r="AE11" s="207" t="s">
        <v>11</v>
      </c>
      <c r="AF11" s="207">
        <f t="shared" si="8"/>
        <v>18</v>
      </c>
      <c r="AG11" s="210">
        <f>IF(AA11+AC11&gt;0,RANK(sonuc!AI11,sonuc!AI$4:AI$11),"")</f>
        <v>8</v>
      </c>
      <c r="AH11" s="210">
        <f>sonuc!AJ11</f>
        <v>7</v>
      </c>
      <c r="AI11" s="211">
        <f>(sonuc!AA11*1000+sonuc!AC11*200+(sonuc!AD11-sonuc!AF11)*20)</f>
        <v>2040</v>
      </c>
      <c r="AJ11" s="109">
        <f>IF(AA11+AC11&gt;0,sonuc!AA11+sonuc!AC11,"")</f>
        <v>7</v>
      </c>
    </row>
    <row r="12" spans="1:37" ht="19.5" thickBot="1">
      <c r="A12" s="390" t="s">
        <v>54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2"/>
    </row>
    <row r="13" spans="1:37" ht="16.5" thickBot="1">
      <c r="A13" s="134" t="s">
        <v>0</v>
      </c>
      <c r="B13" s="135" t="s">
        <v>1</v>
      </c>
      <c r="C13" s="401" t="s">
        <v>2</v>
      </c>
      <c r="D13" s="402"/>
      <c r="E13" s="403"/>
      <c r="F13" s="401" t="s">
        <v>3</v>
      </c>
      <c r="G13" s="402"/>
      <c r="H13" s="403"/>
      <c r="I13" s="401" t="s">
        <v>4</v>
      </c>
      <c r="J13" s="402"/>
      <c r="K13" s="403"/>
      <c r="L13" s="401" t="s">
        <v>5</v>
      </c>
      <c r="M13" s="402"/>
      <c r="N13" s="403"/>
      <c r="O13" s="401" t="s">
        <v>6</v>
      </c>
      <c r="P13" s="402"/>
      <c r="Q13" s="403"/>
      <c r="R13" s="401" t="s">
        <v>7</v>
      </c>
      <c r="S13" s="402"/>
      <c r="T13" s="403"/>
      <c r="U13" s="401" t="s">
        <v>8</v>
      </c>
      <c r="V13" s="402"/>
      <c r="W13" s="403"/>
      <c r="X13" s="401" t="s">
        <v>9</v>
      </c>
      <c r="Y13" s="402"/>
      <c r="Z13" s="403"/>
      <c r="AA13" s="394" t="s">
        <v>10</v>
      </c>
      <c r="AB13" s="395"/>
      <c r="AC13" s="397"/>
      <c r="AD13" s="394" t="s">
        <v>48</v>
      </c>
      <c r="AE13" s="395"/>
      <c r="AF13" s="396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57" t="s">
        <v>82</v>
      </c>
      <c r="C14" s="172"/>
      <c r="D14" s="173"/>
      <c r="E14" s="174"/>
      <c r="F14" s="175">
        <f>IF('Gr 1'!$N$9&lt;&gt;"",'Gr 1'!$N$9,"")</f>
        <v>2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2</v>
      </c>
      <c r="J14" s="176" t="str">
        <f>IF(K14&lt;&gt;"",":","")</f>
        <v>:</v>
      </c>
      <c r="K14" s="177">
        <f>IF('Gr 1'!$P$14&lt;&gt;"",'Gr 1'!$P$14,"")</f>
        <v>3</v>
      </c>
      <c r="L14" s="175">
        <f>IF('Gr 1'!$N$4&lt;&gt;"",'Gr 1'!$N$4,"")</f>
        <v>3</v>
      </c>
      <c r="M14" s="176" t="str">
        <f t="shared" ref="M14:M17" si="14">IF(N14&lt;&gt;"",":","")</f>
        <v>:</v>
      </c>
      <c r="N14" s="177">
        <f>IF('Gr 1'!$P$4&lt;&gt;"",'Gr 1'!$P$4,"")</f>
        <v>2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2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0</v>
      </c>
      <c r="U14" s="283">
        <f>IF('Gr 1'!$E$9&lt;&gt;"",'Gr 1'!$E$9,"")</f>
        <v>3</v>
      </c>
      <c r="V14" s="284" t="str">
        <f t="shared" ref="V14:V19" si="15">IF(W14&lt;&gt;"",":","")</f>
        <v>:</v>
      </c>
      <c r="W14" s="285">
        <f>IF('Gr 1'!$G$9&lt;&gt;"",'Gr 1'!$G$9,"")</f>
        <v>0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1</v>
      </c>
      <c r="AA14" s="178">
        <f t="shared" ref="AA14:AA21" si="17">IF(C14&gt;E14,1)+IF(F14&gt;H14,1)+IF(I14&gt;K14,1)+IF(L14&gt;N14,1)+IF(O14&gt;Q14,1)+IF(R14&gt;T14,1)+IF(U14&gt;W14,1)+IF(X14&gt;Z14,1)</f>
        <v>5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2</v>
      </c>
      <c r="AD14" s="181">
        <f t="shared" ref="AD14:AD21" si="20">SUM(C14,F14,I14,L14,O14,R14,U14,X14)</f>
        <v>19</v>
      </c>
      <c r="AE14" s="179" t="s">
        <v>11</v>
      </c>
      <c r="AF14" s="179">
        <f>SUM(E14,H14,K14,N14,Q14,T14,W14,Z14)</f>
        <v>11</v>
      </c>
      <c r="AG14" s="182">
        <f>IF(AA14+AC14&gt;0,RANK(sonuc!AI14,sonuc!AI$14:AI$21),"")</f>
        <v>1</v>
      </c>
      <c r="AH14" s="182" t="e">
        <f t="shared" ref="AH14:AH21" si="21">RANK(AK14,AK$4:AK$11)</f>
        <v>#N/A</v>
      </c>
      <c r="AI14" s="183">
        <f>(sonuc!AA14*1000+sonuc!AC14*200+(sonuc!AD14-sonuc!AF14)*20)</f>
        <v>5560</v>
      </c>
      <c r="AJ14" s="109">
        <f>IF(AA14+AC14&gt;0,sonuc!AA14+sonuc!AC14,"")</f>
        <v>7</v>
      </c>
    </row>
    <row r="15" spans="1:37" ht="15.75">
      <c r="A15" s="167">
        <v>2</v>
      </c>
      <c r="B15" s="355" t="s">
        <v>84</v>
      </c>
      <c r="C15" s="184">
        <f>+H14</f>
        <v>3</v>
      </c>
      <c r="D15" s="185" t="str">
        <f t="shared" ref="D15:D21" si="22">IF(E15&lt;&gt;"",":","")</f>
        <v>:</v>
      </c>
      <c r="E15" s="186">
        <f>+F14</f>
        <v>2</v>
      </c>
      <c r="F15" s="187"/>
      <c r="G15" s="188"/>
      <c r="H15" s="189"/>
      <c r="I15" s="190">
        <f>IF('Gr 1'!$N$5&lt;&gt;"",'Gr 1'!$N$5,"")</f>
        <v>3</v>
      </c>
      <c r="J15" s="185" t="str">
        <f>IF(K15&lt;&gt;"",":","")</f>
        <v>:</v>
      </c>
      <c r="K15" s="191">
        <f>IF('Gr 1'!$P$5&lt;&gt;"",'Gr 1'!$P$5,"")</f>
        <v>0</v>
      </c>
      <c r="L15" s="190">
        <f>IF('Gr 1'!$N$15&lt;&gt;"",'Gr 1'!$N$15,"")</f>
        <v>0</v>
      </c>
      <c r="M15" s="185" t="str">
        <f t="shared" si="14"/>
        <v>:</v>
      </c>
      <c r="N15" s="191">
        <f>IF('Gr 1'!$P$15&lt;&gt;"",'Gr 1'!$P$15,"")</f>
        <v>3</v>
      </c>
      <c r="O15" s="190">
        <f>IF('Gr 1'!$E$15&lt;&gt;"",'Gr 1'!$E$15,"")</f>
        <v>3</v>
      </c>
      <c r="P15" s="185" t="str">
        <f>IF(Q15&lt;&gt;"",":","")</f>
        <v>:</v>
      </c>
      <c r="Q15" s="191">
        <f>IF('Gr 1'!$G$15&lt;&gt;"",'Gr 1'!$G$15,"")</f>
        <v>0</v>
      </c>
      <c r="R15" s="190">
        <f>IF('Gr 1'!$E$10&lt;&gt;"",'Gr 1'!$E$10,"")</f>
        <v>3</v>
      </c>
      <c r="S15" s="185" t="str">
        <f>IF(T15&lt;&gt;"",":","")</f>
        <v>:</v>
      </c>
      <c r="T15" s="191">
        <f>IF('Gr 1'!$G$10&lt;&gt;"",'Gr 1'!$G$10,"")</f>
        <v>2</v>
      </c>
      <c r="U15" s="275">
        <f>IF('Gr 1'!$E$5&lt;&gt;"",'Gr 1'!$E$5,"")</f>
        <v>0</v>
      </c>
      <c r="V15" s="276" t="str">
        <f t="shared" si="15"/>
        <v>:</v>
      </c>
      <c r="W15" s="277">
        <f>IF('Gr 1'!$G$5&lt;&gt;"",'Gr 1'!$G$5,"")</f>
        <v>3</v>
      </c>
      <c r="X15" s="190">
        <f>IF('Gr 1'!$E$20&lt;&gt;"",'Gr 1'!$E$20,"")</f>
        <v>3</v>
      </c>
      <c r="Y15" s="185" t="str">
        <f t="shared" si="16"/>
        <v>:</v>
      </c>
      <c r="Z15" s="191">
        <f>IF('Gr 1'!$G$20&lt;&gt;"",'Gr 1'!$G$20,"")</f>
        <v>1</v>
      </c>
      <c r="AA15" s="192">
        <f t="shared" si="17"/>
        <v>5</v>
      </c>
      <c r="AB15" s="193" t="str">
        <f t="shared" ref="AB15:AB21" si="23">IF(AC15&lt;&gt;"",":","")</f>
        <v>:</v>
      </c>
      <c r="AC15" s="194">
        <f t="shared" si="19"/>
        <v>2</v>
      </c>
      <c r="AD15" s="195">
        <f t="shared" si="20"/>
        <v>15</v>
      </c>
      <c r="AE15" s="193" t="s">
        <v>11</v>
      </c>
      <c r="AF15" s="193">
        <f t="shared" ref="AF15:AF21" si="24">SUM(E15,H15,K15,N15,Q15,T15,W15,Z15)</f>
        <v>11</v>
      </c>
      <c r="AG15" s="196">
        <f>IF(AA15+AC15&gt;0,RANK(sonuc!AI15,sonuc!AI$14:AI$21),"")</f>
        <v>2</v>
      </c>
      <c r="AH15" s="196" t="e">
        <f t="shared" si="21"/>
        <v>#N/A</v>
      </c>
      <c r="AI15" s="197">
        <f>(sonuc!AA15*1000+sonuc!AC15*200+(sonuc!AD15-sonuc!AF15)*20)</f>
        <v>5480</v>
      </c>
      <c r="AJ15" s="109">
        <f>IF(AA15+AC15&gt;0,sonuc!AA15+sonuc!AC15,"")</f>
        <v>7</v>
      </c>
    </row>
    <row r="16" spans="1:37" ht="15.75">
      <c r="A16" s="167">
        <v>3</v>
      </c>
      <c r="B16" s="362" t="s">
        <v>76</v>
      </c>
      <c r="C16" s="184">
        <f>+K14</f>
        <v>3</v>
      </c>
      <c r="D16" s="199" t="str">
        <f t="shared" si="22"/>
        <v>:</v>
      </c>
      <c r="E16" s="186">
        <f>+I14</f>
        <v>2</v>
      </c>
      <c r="F16" s="190">
        <f>+K15</f>
        <v>0</v>
      </c>
      <c r="G16" s="185" t="str">
        <f t="shared" ref="G16:G21" si="25">IF(H16&lt;&gt;"",":","")</f>
        <v>:</v>
      </c>
      <c r="H16" s="191">
        <f>+I15</f>
        <v>3</v>
      </c>
      <c r="I16" s="187"/>
      <c r="J16" s="188"/>
      <c r="K16" s="189"/>
      <c r="L16" s="190">
        <f>IF('Gr 1'!$P$11&lt;&gt;"",'Gr 1'!$P$11,"")</f>
        <v>3</v>
      </c>
      <c r="M16" s="185" t="str">
        <f t="shared" si="14"/>
        <v>:</v>
      </c>
      <c r="N16" s="191">
        <f>IF('Gr 1'!$N$11&lt;&gt;"",'Gr 1'!$N$11,"")</f>
        <v>1</v>
      </c>
      <c r="O16" s="190">
        <f>IF('Gr 1'!$E$11&lt;&gt;"",'Gr 1'!$E$11,"")</f>
        <v>1</v>
      </c>
      <c r="P16" s="185" t="str">
        <f>IF(Q16&lt;&gt;"",":","")</f>
        <v>:</v>
      </c>
      <c r="Q16" s="191">
        <f>IF('Gr 1'!$G$11&lt;&gt;"",'Gr 1'!$G$11,"")</f>
        <v>3</v>
      </c>
      <c r="R16" s="190">
        <f>IF('Gr 1'!$E$6&lt;&gt;"",'Gr 1'!$E$6,"")</f>
        <v>3</v>
      </c>
      <c r="S16" s="185" t="str">
        <f>IF(T16&lt;&gt;"",":","")</f>
        <v>:</v>
      </c>
      <c r="T16" s="191">
        <f>IF('Gr 1'!$G$6&lt;&gt;"",'Gr 1'!$G$6,"")</f>
        <v>2</v>
      </c>
      <c r="U16" s="275">
        <f>IF('Gr 1'!$E$21&lt;&gt;"",'Gr 1'!$E$21,"")</f>
        <v>3</v>
      </c>
      <c r="V16" s="276" t="str">
        <f t="shared" si="15"/>
        <v>:</v>
      </c>
      <c r="W16" s="277">
        <f>IF('Gr 1'!$G$21&lt;&gt;"",'Gr 1'!$G$21,"")</f>
        <v>1</v>
      </c>
      <c r="X16" s="190">
        <f>IF('Gr 1'!$E$16&lt;&gt;"",'Gr 1'!$E$16,"")</f>
        <v>3</v>
      </c>
      <c r="Y16" s="185" t="str">
        <f t="shared" si="16"/>
        <v>:</v>
      </c>
      <c r="Z16" s="191">
        <f>IF('Gr 1'!$G$16&lt;&gt;"",'Gr 1'!$G$16,"")</f>
        <v>0</v>
      </c>
      <c r="AA16" s="192">
        <f t="shared" si="17"/>
        <v>5</v>
      </c>
      <c r="AB16" s="193" t="str">
        <f t="shared" si="23"/>
        <v>:</v>
      </c>
      <c r="AC16" s="194">
        <f t="shared" si="19"/>
        <v>2</v>
      </c>
      <c r="AD16" s="195">
        <f t="shared" si="20"/>
        <v>16</v>
      </c>
      <c r="AE16" s="193" t="s">
        <v>11</v>
      </c>
      <c r="AF16" s="193">
        <f t="shared" si="24"/>
        <v>12</v>
      </c>
      <c r="AG16" s="196">
        <f>IF(AA16+AC16&gt;0,RANK(sonuc!AI16,sonuc!AI$14:AI$21),"")</f>
        <v>2</v>
      </c>
      <c r="AH16" s="196" t="e">
        <f t="shared" si="21"/>
        <v>#N/A</v>
      </c>
      <c r="AI16" s="197">
        <f>(sonuc!AA16*1000+sonuc!AC16*200+(sonuc!AD16-sonuc!AF16)*20)</f>
        <v>5480</v>
      </c>
      <c r="AJ16" s="109">
        <f>IF(AA16+AC16&gt;0,sonuc!AA16+sonuc!AC16,"")</f>
        <v>7</v>
      </c>
    </row>
    <row r="17" spans="1:37" ht="15.75">
      <c r="A17" s="167">
        <v>4</v>
      </c>
      <c r="B17" s="355" t="s">
        <v>88</v>
      </c>
      <c r="C17" s="184">
        <f>+N14</f>
        <v>2</v>
      </c>
      <c r="D17" s="185" t="str">
        <f t="shared" si="22"/>
        <v>:</v>
      </c>
      <c r="E17" s="186">
        <f>+L14</f>
        <v>3</v>
      </c>
      <c r="F17" s="184">
        <f>+N15</f>
        <v>3</v>
      </c>
      <c r="G17" s="185" t="str">
        <f t="shared" si="25"/>
        <v>:</v>
      </c>
      <c r="H17" s="186">
        <f>+L15</f>
        <v>0</v>
      </c>
      <c r="I17" s="184">
        <f>+N16</f>
        <v>1</v>
      </c>
      <c r="J17" s="185" t="str">
        <f t="shared" ref="J17:J21" si="26">IF(K17&lt;&gt;"",":","")</f>
        <v>:</v>
      </c>
      <c r="K17" s="186">
        <f>+L16</f>
        <v>3</v>
      </c>
      <c r="L17" s="187"/>
      <c r="M17" s="232" t="str">
        <f t="shared" si="14"/>
        <v/>
      </c>
      <c r="N17" s="189"/>
      <c r="O17" s="190">
        <f>IF('Gr 1'!$E$7&lt;&gt;"",'Gr 1'!$E$7,"")</f>
        <v>3</v>
      </c>
      <c r="P17" s="185" t="str">
        <f>IF(Q17&lt;&gt;"",":","")</f>
        <v>:</v>
      </c>
      <c r="Q17" s="191">
        <f>IF('Gr 1'!$G$7&lt;&gt;"",'Gr 1'!$G$7,"")</f>
        <v>1</v>
      </c>
      <c r="R17" s="190">
        <f>IF('Gr 1'!$E$22&lt;&gt;"",'Gr 1'!$E$22,"")</f>
        <v>1</v>
      </c>
      <c r="S17" s="185" t="str">
        <f>IF(T17&lt;&gt;"",":","")</f>
        <v>:</v>
      </c>
      <c r="T17" s="191">
        <f>IF('Gr 1'!$G$22&lt;&gt;"",'Gr 1'!$G$22,"")</f>
        <v>3</v>
      </c>
      <c r="U17" s="275">
        <f>IF('Gr 1'!$E$17&lt;&gt;"",'Gr 1'!$E$17,"")</f>
        <v>3</v>
      </c>
      <c r="V17" s="276" t="str">
        <f t="shared" si="15"/>
        <v>:</v>
      </c>
      <c r="W17" s="277">
        <f>IF('Gr 1'!$G$17&lt;&gt;"",'Gr 1'!$G$17,"")</f>
        <v>0</v>
      </c>
      <c r="X17" s="190">
        <f>IF('Gr 1'!$E$12&lt;&gt;"",'Gr 1'!$E$12,"")</f>
        <v>3</v>
      </c>
      <c r="Y17" s="185" t="str">
        <f t="shared" si="16"/>
        <v>:</v>
      </c>
      <c r="Z17" s="191">
        <f>IF('Gr 1'!$G$12&lt;&gt;"",'Gr 1'!$G$12,"")</f>
        <v>2</v>
      </c>
      <c r="AA17" s="192">
        <f t="shared" si="17"/>
        <v>4</v>
      </c>
      <c r="AB17" s="193" t="str">
        <f t="shared" si="23"/>
        <v>:</v>
      </c>
      <c r="AC17" s="194">
        <f t="shared" si="19"/>
        <v>3</v>
      </c>
      <c r="AD17" s="195">
        <f t="shared" si="20"/>
        <v>16</v>
      </c>
      <c r="AE17" s="193" t="s">
        <v>11</v>
      </c>
      <c r="AF17" s="193">
        <f t="shared" si="24"/>
        <v>12</v>
      </c>
      <c r="AG17" s="196">
        <f>IF(AA17+AC17&gt;0,RANK(sonuc!AI17,sonuc!AI$14:AI$21),"")</f>
        <v>4</v>
      </c>
      <c r="AH17" s="196" t="e">
        <f t="shared" si="21"/>
        <v>#N/A</v>
      </c>
      <c r="AI17" s="197">
        <f>(sonuc!AA17*1000+sonuc!AC17*200+(sonuc!AD17-sonuc!AF17)*20)</f>
        <v>4680</v>
      </c>
      <c r="AJ17" s="109">
        <f>IF(AA17+AC17&gt;0,sonuc!AA17+sonuc!AC17,"")</f>
        <v>7</v>
      </c>
    </row>
    <row r="18" spans="1:37" ht="15.75">
      <c r="A18" s="167">
        <v>5</v>
      </c>
      <c r="B18" s="362" t="s">
        <v>90</v>
      </c>
      <c r="C18" s="184">
        <f>+Q14</f>
        <v>2</v>
      </c>
      <c r="D18" s="193" t="str">
        <f t="shared" si="22"/>
        <v>:</v>
      </c>
      <c r="E18" s="186">
        <f>+O14</f>
        <v>3</v>
      </c>
      <c r="F18" s="190">
        <f>+Q15</f>
        <v>0</v>
      </c>
      <c r="G18" s="185" t="str">
        <f t="shared" si="25"/>
        <v>:</v>
      </c>
      <c r="H18" s="191">
        <f>+O15</f>
        <v>3</v>
      </c>
      <c r="I18" s="190">
        <f>+Q16</f>
        <v>3</v>
      </c>
      <c r="J18" s="185" t="str">
        <f t="shared" si="26"/>
        <v>:</v>
      </c>
      <c r="K18" s="186">
        <f>+O16</f>
        <v>1</v>
      </c>
      <c r="L18" s="190">
        <f>+Q17</f>
        <v>1</v>
      </c>
      <c r="M18" s="185" t="str">
        <f t="shared" ref="M18:M21" si="27">IF(N18&lt;&gt;"",":","")</f>
        <v>:</v>
      </c>
      <c r="N18" s="191">
        <f>+O17</f>
        <v>3</v>
      </c>
      <c r="O18" s="187"/>
      <c r="P18" s="188"/>
      <c r="Q18" s="189"/>
      <c r="R18" s="190">
        <f>IF('Gr 1'!$N$7&lt;&gt;"",'Gr 1'!$N$7,"")</f>
        <v>1</v>
      </c>
      <c r="S18" s="185" t="str">
        <f>IF(T18&lt;&gt;"",":","")</f>
        <v>:</v>
      </c>
      <c r="T18" s="191">
        <f>IF('Gr 1'!$P$7&lt;&gt;"",'Gr 1'!$P$7,"")</f>
        <v>3</v>
      </c>
      <c r="U18" s="275">
        <f>IF('Gr 1'!$P$12&lt;&gt;"",'Gr 1'!$P$12,"")</f>
        <v>1</v>
      </c>
      <c r="V18" s="276" t="str">
        <f t="shared" si="15"/>
        <v>:</v>
      </c>
      <c r="W18" s="277">
        <f>IF('Gr 1'!$N$12&lt;&gt;"",'Gr 1'!$N$12,"")</f>
        <v>3</v>
      </c>
      <c r="X18" s="190">
        <f>IF('Gr 1'!$P$16&lt;&gt;"",'Gr 1'!$P$16,"")</f>
        <v>3</v>
      </c>
      <c r="Y18" s="185" t="str">
        <f t="shared" si="16"/>
        <v>:</v>
      </c>
      <c r="Z18" s="191">
        <f>IF('Gr 1'!$N$16&lt;&gt;"",'Gr 1'!$N$16,"")</f>
        <v>2</v>
      </c>
      <c r="AA18" s="192">
        <f t="shared" si="17"/>
        <v>2</v>
      </c>
      <c r="AB18" s="193" t="str">
        <f t="shared" si="23"/>
        <v>:</v>
      </c>
      <c r="AC18" s="194">
        <f t="shared" si="19"/>
        <v>5</v>
      </c>
      <c r="AD18" s="195">
        <f t="shared" si="20"/>
        <v>11</v>
      </c>
      <c r="AE18" s="193" t="s">
        <v>11</v>
      </c>
      <c r="AF18" s="193">
        <f t="shared" si="24"/>
        <v>18</v>
      </c>
      <c r="AG18" s="196">
        <f>IF(AA18+AC18&gt;0,RANK(sonuc!AI18,sonuc!AI$14:AI$21),"")</f>
        <v>7</v>
      </c>
      <c r="AH18" s="196" t="e">
        <f t="shared" si="21"/>
        <v>#N/A</v>
      </c>
      <c r="AI18" s="197">
        <f>(sonuc!AA18*1000+sonuc!AC18*200+(sonuc!AD18-sonuc!AF18)*20)</f>
        <v>2860</v>
      </c>
      <c r="AJ18" s="109">
        <f>IF(AA18+AC18&gt;0,sonuc!AA18+sonuc!AC18,"")</f>
        <v>7</v>
      </c>
    </row>
    <row r="19" spans="1:37" ht="15.75">
      <c r="A19" s="167">
        <v>6</v>
      </c>
      <c r="B19" s="355" t="s">
        <v>95</v>
      </c>
      <c r="C19" s="184">
        <f>+T14</f>
        <v>0</v>
      </c>
      <c r="D19" s="185" t="str">
        <f t="shared" si="22"/>
        <v>:</v>
      </c>
      <c r="E19" s="186">
        <f>+R14</f>
        <v>3</v>
      </c>
      <c r="F19" s="184">
        <f>+T15</f>
        <v>2</v>
      </c>
      <c r="G19" s="185" t="str">
        <f t="shared" si="25"/>
        <v>:</v>
      </c>
      <c r="H19" s="186">
        <f>+R15</f>
        <v>3</v>
      </c>
      <c r="I19" s="184">
        <f>+T16</f>
        <v>2</v>
      </c>
      <c r="J19" s="185" t="str">
        <f t="shared" si="26"/>
        <v>:</v>
      </c>
      <c r="K19" s="186">
        <f>+R16</f>
        <v>3</v>
      </c>
      <c r="L19" s="184">
        <f>+T17</f>
        <v>3</v>
      </c>
      <c r="M19" s="185" t="str">
        <f>IF(N19&lt;&gt;"",":","")</f>
        <v>:</v>
      </c>
      <c r="N19" s="186">
        <f>+R17</f>
        <v>1</v>
      </c>
      <c r="O19" s="184">
        <f>+T18</f>
        <v>3</v>
      </c>
      <c r="P19" s="185" t="str">
        <f t="shared" ref="P19:P21" si="28">IF(Q19&lt;&gt;"",":","")</f>
        <v>:</v>
      </c>
      <c r="Q19" s="186">
        <f>+R18</f>
        <v>1</v>
      </c>
      <c r="R19" s="187"/>
      <c r="S19" s="188"/>
      <c r="T19" s="189"/>
      <c r="U19" s="275">
        <f>IF('Gr 1'!$P$17&lt;&gt;"",'Gr 1'!$P$17,"")</f>
        <v>2</v>
      </c>
      <c r="V19" s="276" t="str">
        <f t="shared" si="15"/>
        <v>:</v>
      </c>
      <c r="W19" s="277">
        <f>IF('Gr 1'!$N$17&lt;&gt;"",'Gr 1'!$N$17,"")</f>
        <v>3</v>
      </c>
      <c r="X19" s="190">
        <f>IF('Gr 1'!$P$10&lt;&gt;"",'Gr 1'!$P$10,"")</f>
        <v>3</v>
      </c>
      <c r="Y19" s="185" t="str">
        <f t="shared" si="16"/>
        <v>:</v>
      </c>
      <c r="Z19" s="191">
        <f>IF('Gr 1'!$N$10&lt;&gt;"",'Gr 1'!$N$10,"")</f>
        <v>0</v>
      </c>
      <c r="AA19" s="192">
        <f t="shared" si="17"/>
        <v>3</v>
      </c>
      <c r="AB19" s="193" t="str">
        <f t="shared" si="23"/>
        <v>:</v>
      </c>
      <c r="AC19" s="194">
        <f t="shared" si="19"/>
        <v>4</v>
      </c>
      <c r="AD19" s="195">
        <f t="shared" si="20"/>
        <v>15</v>
      </c>
      <c r="AE19" s="193" t="s">
        <v>11</v>
      </c>
      <c r="AF19" s="193">
        <f t="shared" si="24"/>
        <v>14</v>
      </c>
      <c r="AG19" s="196">
        <f>IF(AA19+AC19&gt;0,RANK(sonuc!AI19,sonuc!AI$14:AI$21),"")</f>
        <v>6</v>
      </c>
      <c r="AH19" s="196" t="e">
        <f t="shared" si="21"/>
        <v>#N/A</v>
      </c>
      <c r="AI19" s="197">
        <f>(sonuc!AA19*1000+sonuc!AC19*200+(sonuc!AD19-sonuc!AF19)*20)</f>
        <v>3820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55" t="s">
        <v>87</v>
      </c>
      <c r="C20" s="272">
        <f>+W14</f>
        <v>0</v>
      </c>
      <c r="D20" s="273" t="str">
        <f t="shared" si="22"/>
        <v>:</v>
      </c>
      <c r="E20" s="274">
        <f>+U14</f>
        <v>3</v>
      </c>
      <c r="F20" s="275">
        <f>+W15</f>
        <v>3</v>
      </c>
      <c r="G20" s="276" t="str">
        <f t="shared" si="25"/>
        <v>:</v>
      </c>
      <c r="H20" s="277">
        <f>+U15</f>
        <v>0</v>
      </c>
      <c r="I20" s="275">
        <f>+W16</f>
        <v>1</v>
      </c>
      <c r="J20" s="276" t="str">
        <f t="shared" si="26"/>
        <v>:</v>
      </c>
      <c r="K20" s="277">
        <f>+U16</f>
        <v>3</v>
      </c>
      <c r="L20" s="275">
        <f>+W17</f>
        <v>0</v>
      </c>
      <c r="M20" s="276" t="str">
        <f t="shared" si="27"/>
        <v>:</v>
      </c>
      <c r="N20" s="277">
        <f>+U17</f>
        <v>3</v>
      </c>
      <c r="O20" s="275">
        <f>+W18</f>
        <v>3</v>
      </c>
      <c r="P20" s="276" t="str">
        <f t="shared" si="28"/>
        <v>:</v>
      </c>
      <c r="Q20" s="277">
        <f>+U18</f>
        <v>1</v>
      </c>
      <c r="R20" s="275">
        <f>+W19</f>
        <v>3</v>
      </c>
      <c r="S20" s="276" t="str">
        <f t="shared" ref="S20:S21" si="29">IF(T20&lt;&gt;"",":","")</f>
        <v>:</v>
      </c>
      <c r="T20" s="277">
        <f>+U19</f>
        <v>2</v>
      </c>
      <c r="U20" s="187"/>
      <c r="V20" s="188"/>
      <c r="W20" s="189"/>
      <c r="X20" s="275">
        <f>IF('Gr 1'!$P$6&lt;&gt;"",'Gr 1'!$P$6,"")</f>
        <v>3</v>
      </c>
      <c r="Y20" s="276" t="str">
        <f t="shared" si="16"/>
        <v>:</v>
      </c>
      <c r="Z20" s="277">
        <f>IF('Gr 1'!$N$6&lt;&gt;"",'Gr 1'!$N$6,"")</f>
        <v>1</v>
      </c>
      <c r="AA20" s="278">
        <f t="shared" si="17"/>
        <v>4</v>
      </c>
      <c r="AB20" s="273" t="str">
        <f t="shared" si="23"/>
        <v>:</v>
      </c>
      <c r="AC20" s="279">
        <f t="shared" si="19"/>
        <v>3</v>
      </c>
      <c r="AD20" s="280">
        <f t="shared" si="20"/>
        <v>13</v>
      </c>
      <c r="AE20" s="273" t="s">
        <v>11</v>
      </c>
      <c r="AF20" s="273">
        <f t="shared" si="24"/>
        <v>13</v>
      </c>
      <c r="AG20" s="281">
        <f>IF(AA20+AC20&gt;0,RANK(sonuc!AI20,sonuc!AI$14:AI$21),"")</f>
        <v>5</v>
      </c>
      <c r="AH20" s="281" t="e">
        <f t="shared" si="21"/>
        <v>#N/A</v>
      </c>
      <c r="AI20" s="282">
        <f>(sonuc!AA20*1000+sonuc!AC20*200+(sonuc!AD20-sonuc!AF20)*20)</f>
        <v>4600</v>
      </c>
      <c r="AJ20" s="109">
        <f>IF(AA20+AC20&gt;0,sonuc!AA20+sonuc!AC20,"")</f>
        <v>7</v>
      </c>
    </row>
    <row r="21" spans="1:37" ht="16.5" thickBot="1">
      <c r="A21" s="168">
        <v>8</v>
      </c>
      <c r="B21" s="356" t="s">
        <v>103</v>
      </c>
      <c r="C21" s="200">
        <f>+Z14</f>
        <v>1</v>
      </c>
      <c r="D21" s="201" t="str">
        <f t="shared" si="22"/>
        <v>:</v>
      </c>
      <c r="E21" s="202">
        <f>+X14</f>
        <v>3</v>
      </c>
      <c r="F21" s="200">
        <f>+Z15</f>
        <v>1</v>
      </c>
      <c r="G21" s="201" t="str">
        <f t="shared" si="25"/>
        <v>:</v>
      </c>
      <c r="H21" s="202">
        <f>+X15</f>
        <v>3</v>
      </c>
      <c r="I21" s="200">
        <f>+Z16</f>
        <v>0</v>
      </c>
      <c r="J21" s="201" t="str">
        <f t="shared" si="26"/>
        <v>:</v>
      </c>
      <c r="K21" s="202">
        <f>+X16</f>
        <v>3</v>
      </c>
      <c r="L21" s="200">
        <f>+Z17</f>
        <v>2</v>
      </c>
      <c r="M21" s="201" t="str">
        <f t="shared" si="27"/>
        <v>:</v>
      </c>
      <c r="N21" s="202">
        <f>+X17</f>
        <v>3</v>
      </c>
      <c r="O21" s="200">
        <f>+Z18</f>
        <v>2</v>
      </c>
      <c r="P21" s="201" t="str">
        <f t="shared" si="28"/>
        <v>:</v>
      </c>
      <c r="Q21" s="202">
        <f>+X18</f>
        <v>3</v>
      </c>
      <c r="R21" s="200">
        <f>+Z19</f>
        <v>0</v>
      </c>
      <c r="S21" s="201" t="str">
        <f t="shared" si="29"/>
        <v>:</v>
      </c>
      <c r="T21" s="202">
        <f>+X19</f>
        <v>3</v>
      </c>
      <c r="U21" s="286">
        <f>+Z20</f>
        <v>1</v>
      </c>
      <c r="V21" s="287" t="str">
        <f>IF(W21&lt;&gt;"",":","")</f>
        <v>:</v>
      </c>
      <c r="W21" s="288">
        <f>+X20</f>
        <v>3</v>
      </c>
      <c r="X21" s="203"/>
      <c r="Y21" s="204"/>
      <c r="Z21" s="205"/>
      <c r="AA21" s="206">
        <f t="shared" si="17"/>
        <v>0</v>
      </c>
      <c r="AB21" s="207" t="str">
        <f t="shared" si="23"/>
        <v>:</v>
      </c>
      <c r="AC21" s="208">
        <f t="shared" si="19"/>
        <v>7</v>
      </c>
      <c r="AD21" s="209">
        <f t="shared" si="20"/>
        <v>7</v>
      </c>
      <c r="AE21" s="207" t="s">
        <v>11</v>
      </c>
      <c r="AF21" s="207">
        <f t="shared" si="24"/>
        <v>21</v>
      </c>
      <c r="AG21" s="210">
        <f>IF(AA21+AC21&gt;0,RANK(sonuc!AI21,sonuc!AI$14:AI$21),"")</f>
        <v>8</v>
      </c>
      <c r="AH21" s="210" t="e">
        <f t="shared" si="21"/>
        <v>#N/A</v>
      </c>
      <c r="AI21" s="211">
        <f>(sonuc!AA21*1000+sonuc!AC21*200+(sonuc!AD21-sonuc!AF21)*20)</f>
        <v>1120</v>
      </c>
      <c r="AJ21" s="109">
        <f>IF(AA21+AC21&gt;0,sonuc!AA21+sonuc!AC21,"")</f>
        <v>7</v>
      </c>
    </row>
    <row r="22" spans="1:37" ht="19.5" thickBot="1">
      <c r="A22" s="390" t="s">
        <v>69</v>
      </c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2"/>
      <c r="AJ22" s="109"/>
    </row>
    <row r="23" spans="1:37" ht="16.5" thickBot="1">
      <c r="A23" s="134" t="s">
        <v>0</v>
      </c>
      <c r="B23" s="135" t="s">
        <v>1</v>
      </c>
      <c r="C23" s="398">
        <v>1</v>
      </c>
      <c r="D23" s="399"/>
      <c r="E23" s="400"/>
      <c r="F23" s="398">
        <v>2</v>
      </c>
      <c r="G23" s="399"/>
      <c r="H23" s="400"/>
      <c r="I23" s="398">
        <v>3</v>
      </c>
      <c r="J23" s="399"/>
      <c r="K23" s="400"/>
      <c r="L23" s="398">
        <v>4</v>
      </c>
      <c r="M23" s="399"/>
      <c r="N23" s="400"/>
      <c r="O23" s="398">
        <v>5</v>
      </c>
      <c r="P23" s="399"/>
      <c r="Q23" s="400"/>
      <c r="R23" s="398">
        <v>6</v>
      </c>
      <c r="S23" s="399"/>
      <c r="T23" s="400"/>
      <c r="U23" s="398">
        <v>7</v>
      </c>
      <c r="V23" s="399"/>
      <c r="W23" s="400"/>
      <c r="X23" s="398">
        <v>8</v>
      </c>
      <c r="Y23" s="399"/>
      <c r="Z23" s="400"/>
      <c r="AA23" s="394" t="s">
        <v>10</v>
      </c>
      <c r="AB23" s="395"/>
      <c r="AC23" s="397"/>
      <c r="AD23" s="394" t="s">
        <v>48</v>
      </c>
      <c r="AE23" s="395"/>
      <c r="AF23" s="396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57" t="s">
        <v>86</v>
      </c>
      <c r="C24" s="172"/>
      <c r="D24" s="173"/>
      <c r="E24" s="174"/>
      <c r="F24" s="175">
        <f>IF('Gr 2'!$N$9&lt;&gt;"",'Gr 2'!$N$9,"")</f>
        <v>0</v>
      </c>
      <c r="G24" s="176" t="str">
        <f>IF(H24&lt;&gt;"",":","")</f>
        <v>:</v>
      </c>
      <c r="H24" s="177">
        <f>IF('Gr 2'!$P$9&lt;&gt;"",'Gr 2'!$P$9,"")</f>
        <v>3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2</v>
      </c>
      <c r="L24" s="175" t="str">
        <f>IF('Gr 2'!$N$4&lt;&gt;"",'Gr 2'!$N$4,"")</f>
        <v/>
      </c>
      <c r="M24" s="176" t="str">
        <f t="shared" ref="M24:M27" si="30">IF(N24&lt;&gt;"",":","")</f>
        <v/>
      </c>
      <c r="N24" s="177" t="str">
        <f>IF('Gr 2'!$P$4&lt;&gt;"",'Gr 2'!$P$4,"")</f>
        <v/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2</v>
      </c>
      <c r="R24" s="175">
        <f>IF('Gr 2'!$E$14&lt;&gt;"",'Gr 2'!$E$14,"")</f>
        <v>2</v>
      </c>
      <c r="S24" s="176" t="str">
        <f>IF(T24&lt;&gt;"",":","")</f>
        <v>:</v>
      </c>
      <c r="T24" s="177">
        <f>IF('Gr 2'!$G$14&lt;&gt;"",'Gr 2'!$G$14,"")</f>
        <v>3</v>
      </c>
      <c r="U24" s="175">
        <f>IF('Gr 2'!$E$9&lt;&gt;"",'Gr 2'!$E$9,"")</f>
        <v>0</v>
      </c>
      <c r="V24" s="176" t="str">
        <f t="shared" ref="V24:V29" si="31">IF(W24&lt;&gt;"",":","")</f>
        <v>:</v>
      </c>
      <c r="W24" s="177">
        <f>IF('Gr 2'!$G$9&lt;&gt;"",'Gr 2'!$G$9,"")</f>
        <v>3</v>
      </c>
      <c r="X24" s="175">
        <f>IF('Gr 2'!$E$4&lt;&gt;"",'Gr 2'!$E$4,"")</f>
        <v>3</v>
      </c>
      <c r="Y24" s="176" t="str">
        <f t="shared" ref="Y24:Y30" si="32">IF(Z24&lt;&gt;"",":","")</f>
        <v>:</v>
      </c>
      <c r="Z24" s="177">
        <f>IF('Gr 2'!$G$4&lt;&gt;"",'Gr 2'!$G$4,"")</f>
        <v>0</v>
      </c>
      <c r="AA24" s="178">
        <f t="shared" ref="AA24:AA31" si="33">IF(C24&gt;E24,1)+IF(F24&gt;H24,1)+IF(I24&gt;K24,1)+IF(L24&gt;N24,1)+IF(O24&gt;Q24,1)+IF(R24&gt;T24,1)+IF(U24&gt;W24,1)+IF(X24&gt;Z24,1)</f>
        <v>3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3</v>
      </c>
      <c r="AD24" s="181">
        <f t="shared" ref="AD24:AD31" si="36">SUM(C24,F24,I24,L24,O24,R24,U24,X24)</f>
        <v>11</v>
      </c>
      <c r="AE24" s="179" t="s">
        <v>11</v>
      </c>
      <c r="AF24" s="179">
        <f>SUM(E24,H24,K24,N24,Q24,T24,W24,Z24)</f>
        <v>13</v>
      </c>
      <c r="AG24" s="182">
        <f>IF(AA24+AC24&gt;0,RANK(sonuc!AI24,sonuc!AI$24:AI$31),"")</f>
        <v>4</v>
      </c>
      <c r="AH24" s="182" t="e">
        <f>#REF!</f>
        <v>#REF!</v>
      </c>
      <c r="AI24" s="183">
        <f>(sonuc!AA24*1000+sonuc!AC24*200+(sonuc!AD24-sonuc!AF24)*20)</f>
        <v>3560</v>
      </c>
      <c r="AJ24" s="109">
        <f>IF(AA24+AC24&gt;0,sonuc!AA24+sonuc!AC24,"")</f>
        <v>6</v>
      </c>
    </row>
    <row r="25" spans="1:37" ht="15.75">
      <c r="A25" s="167">
        <v>2</v>
      </c>
      <c r="B25" s="355" t="s">
        <v>80</v>
      </c>
      <c r="C25" s="184">
        <f>+H24</f>
        <v>3</v>
      </c>
      <c r="D25" s="185" t="str">
        <f t="shared" ref="D25:D31" si="37">IF(E25&lt;&gt;"",":","")</f>
        <v>:</v>
      </c>
      <c r="E25" s="186">
        <f>+F24</f>
        <v>0</v>
      </c>
      <c r="F25" s="187"/>
      <c r="G25" s="188"/>
      <c r="H25" s="189"/>
      <c r="I25" s="190">
        <f>IF('Gr 2'!$N$5&lt;&gt;"",'Gr 2'!$N$5,"")</f>
        <v>3</v>
      </c>
      <c r="J25" s="185" t="str">
        <f>IF(K25&lt;&gt;"",":","")</f>
        <v>:</v>
      </c>
      <c r="K25" s="191">
        <f>IF('Gr 2'!$P$5&lt;&gt;"",'Gr 2'!$P$5,"")</f>
        <v>2</v>
      </c>
      <c r="L25" s="190" t="str">
        <f>IF('Gr 2'!$N$15&lt;&gt;"",'Gr 2'!$N$15,"")</f>
        <v/>
      </c>
      <c r="M25" s="185" t="str">
        <f t="shared" si="30"/>
        <v/>
      </c>
      <c r="N25" s="191" t="str">
        <f>IF('Gr 2'!$P$15&lt;&gt;"",'Gr 2'!$P$15,"")</f>
        <v/>
      </c>
      <c r="O25" s="190">
        <f>IF('Gr 2'!$E$15&lt;&gt;"",'Gr 2'!$E$15,"")</f>
        <v>3</v>
      </c>
      <c r="P25" s="185" t="str">
        <f>IF(Q25&lt;&gt;"",":","")</f>
        <v>:</v>
      </c>
      <c r="Q25" s="191">
        <f>IF('Gr 2'!$G$15&lt;&gt;"",'Gr 2'!$G$15,"")</f>
        <v>2</v>
      </c>
      <c r="R25" s="190">
        <f>IF('Gr 2'!$E$10&lt;&gt;"",'Gr 2'!$E$10,"")</f>
        <v>1</v>
      </c>
      <c r="S25" s="185" t="str">
        <f>IF(T25&lt;&gt;"",":","")</f>
        <v>:</v>
      </c>
      <c r="T25" s="191">
        <f>IF('Gr 2'!$G$10&lt;&gt;"",'Gr 2'!$G$10,"")</f>
        <v>3</v>
      </c>
      <c r="U25" s="190">
        <f>IF('Gr 2'!$E$5&lt;&gt;"",'Gr 2'!$E$5,"")</f>
        <v>3</v>
      </c>
      <c r="V25" s="185" t="str">
        <f t="shared" si="31"/>
        <v>:</v>
      </c>
      <c r="W25" s="191">
        <f>IF('Gr 2'!$G$5&lt;&gt;"",'Gr 2'!$G$5,"")</f>
        <v>1</v>
      </c>
      <c r="X25" s="190">
        <f>IF('Gr 2'!$E$20&lt;&gt;"",'Gr 2'!$E$20,"")</f>
        <v>3</v>
      </c>
      <c r="Y25" s="185" t="str">
        <f t="shared" si="32"/>
        <v>:</v>
      </c>
      <c r="Z25" s="191">
        <f>IF('Gr 2'!$G$20&lt;&gt;"",'Gr 2'!$G$20,"")</f>
        <v>1</v>
      </c>
      <c r="AA25" s="192">
        <f t="shared" si="33"/>
        <v>5</v>
      </c>
      <c r="AB25" s="193" t="str">
        <f t="shared" ref="AB25:AB31" si="38">IF(AC25&lt;&gt;"",":","")</f>
        <v>:</v>
      </c>
      <c r="AC25" s="194">
        <f t="shared" si="35"/>
        <v>1</v>
      </c>
      <c r="AD25" s="195">
        <f t="shared" si="36"/>
        <v>16</v>
      </c>
      <c r="AE25" s="193" t="s">
        <v>11</v>
      </c>
      <c r="AF25" s="193">
        <f>SUM(E25,H25,K25,N25,Q25,T25,W25,Z25)</f>
        <v>9</v>
      </c>
      <c r="AG25" s="196">
        <f>IF(AA25+AC25&gt;0,RANK(sonuc!AI25,sonuc!AI$24:AI$31),"")</f>
        <v>1</v>
      </c>
      <c r="AH25" s="196" t="e">
        <f>#REF!</f>
        <v>#REF!</v>
      </c>
      <c r="AI25" s="197">
        <f>(sonuc!AA25*1000+sonuc!AC25*200+(sonuc!AD25-sonuc!AF25)*20)</f>
        <v>5340</v>
      </c>
      <c r="AJ25" s="109">
        <f>IF(AA25+AC25&gt;0,sonuc!AA25+sonuc!AC25,"")</f>
        <v>6</v>
      </c>
      <c r="AK25" s="118"/>
    </row>
    <row r="26" spans="1:37" ht="15.75">
      <c r="A26" s="167">
        <v>3</v>
      </c>
      <c r="B26" s="355" t="s">
        <v>83</v>
      </c>
      <c r="C26" s="184">
        <f>+K24</f>
        <v>2</v>
      </c>
      <c r="D26" s="199" t="str">
        <f t="shared" si="37"/>
        <v>:</v>
      </c>
      <c r="E26" s="186">
        <f>+I24</f>
        <v>3</v>
      </c>
      <c r="F26" s="190">
        <f>+K25</f>
        <v>2</v>
      </c>
      <c r="G26" s="185" t="str">
        <f t="shared" ref="G26:G31" si="39">IF(H26&lt;&gt;"",":","")</f>
        <v>:</v>
      </c>
      <c r="H26" s="191">
        <f>+I25</f>
        <v>3</v>
      </c>
      <c r="I26" s="187"/>
      <c r="J26" s="188"/>
      <c r="K26" s="189"/>
      <c r="L26" s="190" t="str">
        <f>IF('Gr 2'!$P$11&lt;&gt;"",'Gr 2'!$P$11,"")</f>
        <v/>
      </c>
      <c r="M26" s="185" t="str">
        <f t="shared" si="30"/>
        <v/>
      </c>
      <c r="N26" s="191" t="str">
        <f>IF('Gr 2'!$N$11&lt;&gt;"",'Gr 2'!$N$11,"")</f>
        <v/>
      </c>
      <c r="O26" s="190">
        <f>IF('Gr 2'!$E$11&lt;&gt;"",'Gr 2'!$E$11,"")</f>
        <v>1</v>
      </c>
      <c r="P26" s="185" t="str">
        <f>IF(Q26&lt;&gt;"",":","")</f>
        <v>:</v>
      </c>
      <c r="Q26" s="191">
        <f>IF('Gr 2'!$G$11&lt;&gt;"",'Gr 2'!$G$11,"")</f>
        <v>3</v>
      </c>
      <c r="R26" s="190">
        <f>IF('Gr 2'!$E$6&lt;&gt;"",'Gr 2'!$E$6,"")</f>
        <v>1</v>
      </c>
      <c r="S26" s="185" t="str">
        <f>IF(T26&lt;&gt;"",":","")</f>
        <v>:</v>
      </c>
      <c r="T26" s="191">
        <f>IF('Gr 2'!$G$6&lt;&gt;"",'Gr 2'!$G$6,"")</f>
        <v>3</v>
      </c>
      <c r="U26" s="190">
        <f>IF('Gr 2'!$E$21&lt;&gt;"",'Gr 2'!$E$21,"")</f>
        <v>2</v>
      </c>
      <c r="V26" s="185" t="str">
        <f t="shared" si="31"/>
        <v>:</v>
      </c>
      <c r="W26" s="191">
        <f>IF('Gr 2'!$G$21&lt;&gt;"",'Gr 2'!$G$21,"")</f>
        <v>3</v>
      </c>
      <c r="X26" s="190">
        <f>IF('Gr 2'!$E$16&lt;&gt;"",'Gr 2'!$E$16,"")</f>
        <v>3</v>
      </c>
      <c r="Y26" s="185" t="str">
        <f t="shared" si="32"/>
        <v>:</v>
      </c>
      <c r="Z26" s="191">
        <f>IF('Gr 2'!$G$16&lt;&gt;"",'Gr 2'!$G$16,"")</f>
        <v>1</v>
      </c>
      <c r="AA26" s="192">
        <f t="shared" si="33"/>
        <v>1</v>
      </c>
      <c r="AB26" s="193" t="str">
        <f t="shared" si="38"/>
        <v>:</v>
      </c>
      <c r="AC26" s="194">
        <f t="shared" si="35"/>
        <v>5</v>
      </c>
      <c r="AD26" s="195">
        <f t="shared" si="36"/>
        <v>11</v>
      </c>
      <c r="AE26" s="193" t="s">
        <v>11</v>
      </c>
      <c r="AF26" s="193">
        <f t="shared" ref="AF26:AF31" si="40">SUM(E26,H26,K26,N26,Q26,T26,W26,Z26)</f>
        <v>16</v>
      </c>
      <c r="AG26" s="196">
        <f>IF(AA26+AC26&gt;0,RANK(sonuc!AI26,sonuc!AI$24:AI$31),"")</f>
        <v>6</v>
      </c>
      <c r="AH26" s="196" t="e">
        <f>#REF!</f>
        <v>#REF!</v>
      </c>
      <c r="AI26" s="197">
        <f>(sonuc!AA26*1000+sonuc!AC26*200+(sonuc!AD26-sonuc!AF26)*20)</f>
        <v>1900</v>
      </c>
      <c r="AJ26" s="109">
        <f>IF(AA26+AC26&gt;0,sonuc!AA26+sonuc!AC26,"")</f>
        <v>6</v>
      </c>
    </row>
    <row r="27" spans="1:37" ht="15.75">
      <c r="A27" s="167">
        <v>4</v>
      </c>
      <c r="B27" s="355"/>
      <c r="C27" s="184" t="str">
        <f>+N24</f>
        <v/>
      </c>
      <c r="D27" s="185" t="str">
        <f t="shared" si="37"/>
        <v/>
      </c>
      <c r="E27" s="186" t="str">
        <f>+L24</f>
        <v/>
      </c>
      <c r="F27" s="184" t="str">
        <f>+N25</f>
        <v/>
      </c>
      <c r="G27" s="185" t="str">
        <f t="shared" si="39"/>
        <v/>
      </c>
      <c r="H27" s="186" t="str">
        <f>+L25</f>
        <v/>
      </c>
      <c r="I27" s="184" t="str">
        <f>+N26</f>
        <v/>
      </c>
      <c r="J27" s="185" t="str">
        <f t="shared" ref="J27:J31" si="41">IF(K27&lt;&gt;"",":","")</f>
        <v/>
      </c>
      <c r="K27" s="186" t="str">
        <f>+L26</f>
        <v/>
      </c>
      <c r="L27" s="187"/>
      <c r="M27" s="232" t="str">
        <f t="shared" si="30"/>
        <v/>
      </c>
      <c r="N27" s="189"/>
      <c r="O27" s="190" t="str">
        <f>IF('Gr 2'!$E$7&lt;&gt;"",'Gr 2'!$E$7,"")</f>
        <v/>
      </c>
      <c r="P27" s="185" t="str">
        <f>IF(Q27&lt;&gt;"",":","")</f>
        <v/>
      </c>
      <c r="Q27" s="191" t="str">
        <f>IF('Gr 2'!$G$7&lt;&gt;"",'Gr 2'!$G$7,"")</f>
        <v/>
      </c>
      <c r="R27" s="190" t="str">
        <f>IF('Gr 2'!$E$22&lt;&gt;"",'Gr 2'!$E$22,"")</f>
        <v/>
      </c>
      <c r="S27" s="185" t="str">
        <f>IF(T27&lt;&gt;"",":","")</f>
        <v/>
      </c>
      <c r="T27" s="191" t="str">
        <f>IF('Gr 2'!$G$22&lt;&gt;"",'Gr 2'!$G$22,"")</f>
        <v/>
      </c>
      <c r="U27" s="190" t="str">
        <f>IF('Gr 2'!$E$17&lt;&gt;"",'Gr 2'!$E$17,"")</f>
        <v/>
      </c>
      <c r="V27" s="185" t="str">
        <f t="shared" si="31"/>
        <v/>
      </c>
      <c r="W27" s="191" t="str">
        <f>IF('Gr 2'!$G$17&lt;&gt;"",'Gr 2'!$G$17,"")</f>
        <v/>
      </c>
      <c r="X27" s="190" t="str">
        <f>IF('Gr 2'!$E$12&lt;&gt;"",'Gr 2'!$E$12,"")</f>
        <v/>
      </c>
      <c r="Y27" s="185" t="str">
        <f t="shared" si="32"/>
        <v/>
      </c>
      <c r="Z27" s="191" t="str">
        <f>IF('Gr 2'!$G$12&lt;&gt;"",'Gr 2'!$G$12,"")</f>
        <v/>
      </c>
      <c r="AA27" s="192">
        <f t="shared" si="33"/>
        <v>0</v>
      </c>
      <c r="AB27" s="193" t="str">
        <f t="shared" si="38"/>
        <v>:</v>
      </c>
      <c r="AC27" s="194">
        <f t="shared" si="35"/>
        <v>0</v>
      </c>
      <c r="AD27" s="195">
        <f t="shared" si="36"/>
        <v>0</v>
      </c>
      <c r="AE27" s="193" t="s">
        <v>11</v>
      </c>
      <c r="AF27" s="193">
        <f t="shared" si="40"/>
        <v>0</v>
      </c>
      <c r="AG27" s="196" t="str">
        <f>IF(AA27+AC27&gt;0,RANK(sonuc!AI27,sonuc!AI$24:AI$31),"")</f>
        <v/>
      </c>
      <c r="AH27" s="196" t="e">
        <f>#REF!</f>
        <v>#REF!</v>
      </c>
      <c r="AI27" s="197">
        <f>(sonuc!AA27*1000+sonuc!AC27*200+(sonuc!AD27-sonuc!AF27)*20)</f>
        <v>0</v>
      </c>
      <c r="AJ27" s="109" t="str">
        <f>IF(AA27+AC27&gt;0,sonuc!AA27+sonuc!AC27,"")</f>
        <v/>
      </c>
    </row>
    <row r="28" spans="1:37" ht="15.75">
      <c r="A28" s="167">
        <v>5</v>
      </c>
      <c r="B28" s="355" t="s">
        <v>99</v>
      </c>
      <c r="C28" s="184">
        <f>+Q24</f>
        <v>2</v>
      </c>
      <c r="D28" s="193" t="str">
        <f t="shared" si="37"/>
        <v>:</v>
      </c>
      <c r="E28" s="186">
        <f>+O24</f>
        <v>3</v>
      </c>
      <c r="F28" s="190">
        <f>+Q25</f>
        <v>2</v>
      </c>
      <c r="G28" s="185" t="str">
        <f t="shared" si="39"/>
        <v>:</v>
      </c>
      <c r="H28" s="191">
        <f>+O25</f>
        <v>3</v>
      </c>
      <c r="I28" s="190">
        <f>+Q26</f>
        <v>3</v>
      </c>
      <c r="J28" s="185" t="str">
        <f t="shared" si="41"/>
        <v>:</v>
      </c>
      <c r="K28" s="186">
        <f>+O26</f>
        <v>1</v>
      </c>
      <c r="L28" s="190" t="str">
        <f>+Q27</f>
        <v/>
      </c>
      <c r="M28" s="185" t="str">
        <f t="shared" ref="M28:M31" si="42">IF(N28&lt;&gt;"",":","")</f>
        <v/>
      </c>
      <c r="N28" s="191" t="str">
        <f>+O27</f>
        <v/>
      </c>
      <c r="O28" s="187"/>
      <c r="P28" s="188"/>
      <c r="Q28" s="189"/>
      <c r="R28" s="190">
        <f>IF('Gr 2'!$N$7&lt;&gt;"",'Gr 2'!$N$7,"")</f>
        <v>3</v>
      </c>
      <c r="S28" s="185" t="str">
        <f>IF(T28&lt;&gt;"",":","")</f>
        <v>:</v>
      </c>
      <c r="T28" s="191">
        <f>IF('Gr 2'!$P$7&lt;&gt;"",'Gr 2'!$P$7,"")</f>
        <v>2</v>
      </c>
      <c r="U28" s="190">
        <f>IF('Gr 2'!$P$12&lt;&gt;"",'Gr 2'!$P$12,"")</f>
        <v>1</v>
      </c>
      <c r="V28" s="185" t="str">
        <f t="shared" si="31"/>
        <v>:</v>
      </c>
      <c r="W28" s="191">
        <f>IF('Gr 2'!$N$12&lt;&gt;"",'Gr 2'!$N$12,"")</f>
        <v>3</v>
      </c>
      <c r="X28" s="190">
        <f>IF('Gr 2'!$P$16&lt;&gt;"",'Gr 2'!$P$16,"")</f>
        <v>1</v>
      </c>
      <c r="Y28" s="185" t="str">
        <f t="shared" si="32"/>
        <v>:</v>
      </c>
      <c r="Z28" s="191">
        <f>IF('Gr 2'!$N$16&lt;&gt;"",'Gr 2'!$N$16,"")</f>
        <v>3</v>
      </c>
      <c r="AA28" s="192">
        <f t="shared" si="33"/>
        <v>2</v>
      </c>
      <c r="AB28" s="193" t="str">
        <f t="shared" si="38"/>
        <v>:</v>
      </c>
      <c r="AC28" s="194">
        <f t="shared" si="35"/>
        <v>4</v>
      </c>
      <c r="AD28" s="195">
        <f t="shared" si="36"/>
        <v>12</v>
      </c>
      <c r="AE28" s="193" t="s">
        <v>11</v>
      </c>
      <c r="AF28" s="193">
        <f t="shared" si="40"/>
        <v>15</v>
      </c>
      <c r="AG28" s="196">
        <f>IF(AA28+AC28&gt;0,RANK(sonuc!AI28,sonuc!AI$24:AI$31),"")</f>
        <v>5</v>
      </c>
      <c r="AH28" s="196" t="e">
        <f>#REF!</f>
        <v>#REF!</v>
      </c>
      <c r="AI28" s="197">
        <f>(sonuc!AA28*1000+sonuc!AC28*200+(sonuc!AD28-sonuc!AF28)*20)</f>
        <v>2740</v>
      </c>
      <c r="AJ28" s="109">
        <f>IF(AA28+AC28&gt;0,sonuc!AA28+sonuc!AC28,"")</f>
        <v>6</v>
      </c>
    </row>
    <row r="29" spans="1:37" ht="15.75">
      <c r="A29" s="167">
        <v>6</v>
      </c>
      <c r="B29" s="355" t="s">
        <v>98</v>
      </c>
      <c r="C29" s="184">
        <f>+T24</f>
        <v>3</v>
      </c>
      <c r="D29" s="185" t="str">
        <f t="shared" si="37"/>
        <v>:</v>
      </c>
      <c r="E29" s="186">
        <f>+R24</f>
        <v>2</v>
      </c>
      <c r="F29" s="184">
        <f>+T25</f>
        <v>3</v>
      </c>
      <c r="G29" s="185" t="str">
        <f t="shared" si="39"/>
        <v>:</v>
      </c>
      <c r="H29" s="186">
        <f>+R25</f>
        <v>1</v>
      </c>
      <c r="I29" s="184">
        <f>+T26</f>
        <v>3</v>
      </c>
      <c r="J29" s="185" t="str">
        <f t="shared" si="41"/>
        <v>:</v>
      </c>
      <c r="K29" s="186">
        <f>+R26</f>
        <v>1</v>
      </c>
      <c r="L29" s="184" t="str">
        <f>+T27</f>
        <v/>
      </c>
      <c r="M29" s="185" t="str">
        <f>IF(N29&lt;&gt;"",":","")</f>
        <v/>
      </c>
      <c r="N29" s="186" t="str">
        <f>+R27</f>
        <v/>
      </c>
      <c r="O29" s="184">
        <f>+T28</f>
        <v>2</v>
      </c>
      <c r="P29" s="185" t="str">
        <f t="shared" ref="P29:P31" si="43">IF(Q29&lt;&gt;"",":","")</f>
        <v>:</v>
      </c>
      <c r="Q29" s="186">
        <f>+R28</f>
        <v>3</v>
      </c>
      <c r="R29" s="187"/>
      <c r="S29" s="188"/>
      <c r="T29" s="189"/>
      <c r="U29" s="190">
        <f>IF('Gr 2'!$P$17&lt;&gt;"",'Gr 2'!$P$17,"")</f>
        <v>2</v>
      </c>
      <c r="V29" s="185" t="str">
        <f t="shared" si="31"/>
        <v>:</v>
      </c>
      <c r="W29" s="191">
        <f>IF('Gr 2'!$N$17&lt;&gt;"",'Gr 2'!$N$17,"")</f>
        <v>3</v>
      </c>
      <c r="X29" s="190">
        <f>IF('Gr 2'!$P$10&lt;&gt;"",'Gr 2'!$P$10,"")</f>
        <v>3</v>
      </c>
      <c r="Y29" s="185" t="str">
        <f t="shared" si="32"/>
        <v>:</v>
      </c>
      <c r="Z29" s="191">
        <f>IF('Gr 2'!$N$10&lt;&gt;"",'Gr 2'!$N$10,"")</f>
        <v>1</v>
      </c>
      <c r="AA29" s="192">
        <f t="shared" si="33"/>
        <v>4</v>
      </c>
      <c r="AB29" s="193" t="str">
        <f t="shared" si="38"/>
        <v>:</v>
      </c>
      <c r="AC29" s="194">
        <f t="shared" si="35"/>
        <v>2</v>
      </c>
      <c r="AD29" s="195">
        <f t="shared" si="36"/>
        <v>16</v>
      </c>
      <c r="AE29" s="193" t="s">
        <v>11</v>
      </c>
      <c r="AF29" s="193">
        <f t="shared" si="40"/>
        <v>11</v>
      </c>
      <c r="AG29" s="196">
        <f>IF(AA29+AC29&gt;0,RANK(sonuc!AI29,sonuc!AI$24:AI$31),"")</f>
        <v>3</v>
      </c>
      <c r="AH29" s="196" t="e">
        <f>#REF!</f>
        <v>#REF!</v>
      </c>
      <c r="AI29" s="197">
        <f>(sonuc!AA29*1000+sonuc!AC29*200+(sonuc!AD29-sonuc!AF29)*20)</f>
        <v>4500</v>
      </c>
      <c r="AJ29" s="109">
        <f>IF(AA29+AC29&gt;0,sonuc!AA29+sonuc!AC29,"")</f>
        <v>6</v>
      </c>
    </row>
    <row r="30" spans="1:37" ht="15.75">
      <c r="A30" s="167">
        <v>7</v>
      </c>
      <c r="B30" s="355" t="s">
        <v>92</v>
      </c>
      <c r="C30" s="184">
        <f>+W24</f>
        <v>3</v>
      </c>
      <c r="D30" s="193" t="str">
        <f t="shared" si="37"/>
        <v>:</v>
      </c>
      <c r="E30" s="186">
        <f>+U24</f>
        <v>0</v>
      </c>
      <c r="F30" s="190">
        <f>+W25</f>
        <v>1</v>
      </c>
      <c r="G30" s="185" t="str">
        <f t="shared" si="39"/>
        <v>:</v>
      </c>
      <c r="H30" s="191">
        <f>+U25</f>
        <v>3</v>
      </c>
      <c r="I30" s="190">
        <f>+W26</f>
        <v>3</v>
      </c>
      <c r="J30" s="185" t="str">
        <f t="shared" si="41"/>
        <v>:</v>
      </c>
      <c r="K30" s="191">
        <f>+U26</f>
        <v>2</v>
      </c>
      <c r="L30" s="190" t="str">
        <f>+W27</f>
        <v/>
      </c>
      <c r="M30" s="185" t="str">
        <f t="shared" si="42"/>
        <v/>
      </c>
      <c r="N30" s="191" t="str">
        <f>+U27</f>
        <v/>
      </c>
      <c r="O30" s="190">
        <f>+W28</f>
        <v>3</v>
      </c>
      <c r="P30" s="185" t="str">
        <f t="shared" si="43"/>
        <v>:</v>
      </c>
      <c r="Q30" s="191">
        <f>+U28</f>
        <v>1</v>
      </c>
      <c r="R30" s="190">
        <f>+W29</f>
        <v>3</v>
      </c>
      <c r="S30" s="185" t="str">
        <f t="shared" ref="S30:S31" si="44">IF(T30&lt;&gt;"",":","")</f>
        <v>:</v>
      </c>
      <c r="T30" s="191">
        <f>+U29</f>
        <v>2</v>
      </c>
      <c r="U30" s="187"/>
      <c r="V30" s="188"/>
      <c r="W30" s="189"/>
      <c r="X30" s="190">
        <f>IF('Gr 2'!$P$6&lt;&gt;"",'Gr 2'!$P$6,"")</f>
        <v>3</v>
      </c>
      <c r="Y30" s="185" t="str">
        <f t="shared" si="32"/>
        <v>:</v>
      </c>
      <c r="Z30" s="191">
        <f>IF('Gr 2'!$N$6&lt;&gt;"",'Gr 2'!$N$6,"")</f>
        <v>1</v>
      </c>
      <c r="AA30" s="192">
        <f t="shared" si="33"/>
        <v>5</v>
      </c>
      <c r="AB30" s="193" t="str">
        <f t="shared" si="38"/>
        <v>:</v>
      </c>
      <c r="AC30" s="194">
        <f t="shared" si="35"/>
        <v>1</v>
      </c>
      <c r="AD30" s="195">
        <f t="shared" si="36"/>
        <v>16</v>
      </c>
      <c r="AE30" s="193" t="s">
        <v>11</v>
      </c>
      <c r="AF30" s="193">
        <f t="shared" si="40"/>
        <v>9</v>
      </c>
      <c r="AG30" s="196">
        <f>IF(AA30+AC30&gt;0,RANK(sonuc!AI30,sonuc!AI$24:AI$31),"")</f>
        <v>1</v>
      </c>
      <c r="AH30" s="196" t="e">
        <f>#REF!</f>
        <v>#REF!</v>
      </c>
      <c r="AI30" s="197">
        <f>(sonuc!AA30*1000+sonuc!AC30*200+(sonuc!AD30-sonuc!AF30)*20)</f>
        <v>5340</v>
      </c>
      <c r="AJ30" s="109">
        <f>IF(AA30+AC30&gt;0,sonuc!AA30+sonuc!AC30,"")</f>
        <v>6</v>
      </c>
    </row>
    <row r="31" spans="1:37" ht="16.5" thickBot="1">
      <c r="A31" s="168">
        <v>8</v>
      </c>
      <c r="B31" s="363" t="s">
        <v>102</v>
      </c>
      <c r="C31" s="200">
        <f>+Z24</f>
        <v>0</v>
      </c>
      <c r="D31" s="201" t="str">
        <f t="shared" si="37"/>
        <v>:</v>
      </c>
      <c r="E31" s="202">
        <f>+X24</f>
        <v>3</v>
      </c>
      <c r="F31" s="200">
        <f>+Z25</f>
        <v>1</v>
      </c>
      <c r="G31" s="201" t="str">
        <f t="shared" si="39"/>
        <v>:</v>
      </c>
      <c r="H31" s="202">
        <f>+X25</f>
        <v>3</v>
      </c>
      <c r="I31" s="200">
        <f>+Z26</f>
        <v>1</v>
      </c>
      <c r="J31" s="201" t="str">
        <f t="shared" si="41"/>
        <v>:</v>
      </c>
      <c r="K31" s="202">
        <f>+X26</f>
        <v>3</v>
      </c>
      <c r="L31" s="200" t="str">
        <f>+Z27</f>
        <v/>
      </c>
      <c r="M31" s="201" t="str">
        <f t="shared" si="42"/>
        <v/>
      </c>
      <c r="N31" s="202" t="str">
        <f>+X27</f>
        <v/>
      </c>
      <c r="O31" s="200">
        <f>+Z28</f>
        <v>3</v>
      </c>
      <c r="P31" s="201" t="str">
        <f t="shared" si="43"/>
        <v>:</v>
      </c>
      <c r="Q31" s="202">
        <f>+X28</f>
        <v>1</v>
      </c>
      <c r="R31" s="200">
        <f>+Z29</f>
        <v>1</v>
      </c>
      <c r="S31" s="201" t="str">
        <f t="shared" si="44"/>
        <v>:</v>
      </c>
      <c r="T31" s="202">
        <f>+X29</f>
        <v>3</v>
      </c>
      <c r="U31" s="200">
        <f>+Z30</f>
        <v>1</v>
      </c>
      <c r="V31" s="201" t="str">
        <f>IF(W31&lt;&gt;"",":","")</f>
        <v>:</v>
      </c>
      <c r="W31" s="202">
        <f>+X30</f>
        <v>3</v>
      </c>
      <c r="X31" s="203"/>
      <c r="Y31" s="204"/>
      <c r="Z31" s="205"/>
      <c r="AA31" s="206">
        <f t="shared" si="33"/>
        <v>1</v>
      </c>
      <c r="AB31" s="207" t="str">
        <f t="shared" si="38"/>
        <v>:</v>
      </c>
      <c r="AC31" s="208">
        <f t="shared" si="35"/>
        <v>5</v>
      </c>
      <c r="AD31" s="209">
        <f t="shared" si="36"/>
        <v>7</v>
      </c>
      <c r="AE31" s="207" t="s">
        <v>11</v>
      </c>
      <c r="AF31" s="207">
        <f t="shared" si="40"/>
        <v>16</v>
      </c>
      <c r="AG31" s="210">
        <f>IF(AA31+AC31&gt;0,RANK(sonuc!AI31,sonuc!AI$24:AI$31),"")</f>
        <v>7</v>
      </c>
      <c r="AH31" s="210" t="e">
        <f>#REF!</f>
        <v>#REF!</v>
      </c>
      <c r="AI31" s="211">
        <f>(sonuc!AA31*1000+sonuc!AC31*200+(sonuc!AD31-sonuc!AF31)*20)</f>
        <v>1820</v>
      </c>
      <c r="AJ31" s="109">
        <f>IF(AA31+AC31&gt;0,sonuc!AA31+sonuc!AC31,"")</f>
        <v>6</v>
      </c>
    </row>
    <row r="32" spans="1:37" ht="19.5" thickBot="1">
      <c r="A32" s="390" t="s">
        <v>27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2"/>
      <c r="AJ32" s="109"/>
    </row>
    <row r="33" spans="1:37" ht="16.5" thickBot="1">
      <c r="A33" s="134" t="s">
        <v>0</v>
      </c>
      <c r="B33" s="135" t="s">
        <v>1</v>
      </c>
      <c r="C33" s="398">
        <v>1</v>
      </c>
      <c r="D33" s="399"/>
      <c r="E33" s="400"/>
      <c r="F33" s="398">
        <v>2</v>
      </c>
      <c r="G33" s="399"/>
      <c r="H33" s="400"/>
      <c r="I33" s="398">
        <v>3</v>
      </c>
      <c r="J33" s="399"/>
      <c r="K33" s="400"/>
      <c r="L33" s="398">
        <v>4</v>
      </c>
      <c r="M33" s="399"/>
      <c r="N33" s="400"/>
      <c r="O33" s="398">
        <v>5</v>
      </c>
      <c r="P33" s="399"/>
      <c r="Q33" s="400"/>
      <c r="R33" s="398">
        <v>6</v>
      </c>
      <c r="S33" s="399"/>
      <c r="T33" s="400"/>
      <c r="U33" s="398">
        <v>7</v>
      </c>
      <c r="V33" s="399"/>
      <c r="W33" s="400"/>
      <c r="X33" s="398">
        <v>8</v>
      </c>
      <c r="Y33" s="399"/>
      <c r="Z33" s="400"/>
      <c r="AA33" s="394" t="s">
        <v>10</v>
      </c>
      <c r="AB33" s="395"/>
      <c r="AC33" s="397"/>
      <c r="AD33" s="394" t="s">
        <v>48</v>
      </c>
      <c r="AE33" s="395"/>
      <c r="AF33" s="396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69" t="s">
        <v>96</v>
      </c>
      <c r="C34" s="172"/>
      <c r="D34" s="173"/>
      <c r="E34" s="174"/>
      <c r="F34" s="175">
        <f>IF('Gr 3'!$N$9&lt;&gt;"",'Gr 3'!$N$9,"")</f>
        <v>3</v>
      </c>
      <c r="G34" s="176" t="str">
        <f>IF(H34&lt;&gt;"",":","")</f>
        <v>:</v>
      </c>
      <c r="H34" s="177">
        <f>IF('Gr 3'!$P$9&lt;&gt;"",'Gr 3'!$P$9,"")</f>
        <v>1</v>
      </c>
      <c r="I34" s="175">
        <f>IF('Gr 3'!$N$14&lt;&gt;"",'Gr 3'!$N$14,"")</f>
        <v>3</v>
      </c>
      <c r="J34" s="176" t="str">
        <f>IF(K34&lt;&gt;"",":","")</f>
        <v>:</v>
      </c>
      <c r="K34" s="177">
        <f>IF('Gr 3'!$P$14&lt;&gt;"",'Gr 3'!$P$14,"")</f>
        <v>1</v>
      </c>
      <c r="L34" s="175">
        <f>IF('Gr 3'!$N$4&lt;&gt;"",'Gr 3'!$N$4,"")</f>
        <v>3</v>
      </c>
      <c r="M34" s="176" t="str">
        <f t="shared" ref="M34:M37" si="45">IF(N34&lt;&gt;"",":","")</f>
        <v>:</v>
      </c>
      <c r="N34" s="177">
        <f>IF('Gr 3'!$P$4&lt;&gt;"",'Gr 3'!$P$4,"")</f>
        <v>2</v>
      </c>
      <c r="O34" s="175">
        <f>IF('Gr 3'!$E$19&lt;&gt;"",'Gr 3'!$E$19,"")</f>
        <v>1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3</v>
      </c>
      <c r="S34" s="176" t="str">
        <f>IF(T34&lt;&gt;"",":","")</f>
        <v>:</v>
      </c>
      <c r="T34" s="177">
        <f>IF('Gr 3'!$G$14&lt;&gt;"",'Gr 3'!$G$14,"")</f>
        <v>2</v>
      </c>
      <c r="U34" s="175">
        <f>IF('Gr 3'!$E$9&lt;&gt;"",'Gr 3'!$E$9,"")</f>
        <v>2</v>
      </c>
      <c r="V34" s="176" t="str">
        <f t="shared" ref="V34:V39" si="46">IF(W34&lt;&gt;"",":","")</f>
        <v>:</v>
      </c>
      <c r="W34" s="177">
        <f>IF('Gr 3'!$G$9&lt;&gt;"",'Gr 3'!$G$9,"")</f>
        <v>3</v>
      </c>
      <c r="X34" s="175">
        <f>IF('Gr 3'!$E$4&lt;&gt;"",'Gr 3'!$E$4,"")</f>
        <v>0</v>
      </c>
      <c r="Y34" s="176" t="str">
        <f t="shared" ref="Y34:Y40" si="47">IF(Z34&lt;&gt;"",":","")</f>
        <v>:</v>
      </c>
      <c r="Z34" s="177">
        <f>IF('Gr 3'!$G$4&lt;&gt;"",'Gr 3'!$G$4,"")</f>
        <v>3</v>
      </c>
      <c r="AA34" s="178">
        <f t="shared" ref="AA34:AA41" si="48">IF(C34&gt;E34,1)+IF(F34&gt;H34,1)+IF(I34&gt;K34,1)+IF(L34&gt;N34,1)+IF(O34&gt;Q34,1)+IF(R34&gt;T34,1)+IF(U34&gt;W34,1)+IF(X34&gt;Z34,1)</f>
        <v>4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3</v>
      </c>
      <c r="AD34" s="181">
        <f t="shared" ref="AD34:AD41" si="51">SUM(C34,F34,I34,L34,O34,R34,U34,X34)</f>
        <v>15</v>
      </c>
      <c r="AE34" s="179" t="s">
        <v>11</v>
      </c>
      <c r="AF34" s="179">
        <f>SUM(E34,H34,K34,N34,Q34,T34,W34,Z34)</f>
        <v>15</v>
      </c>
      <c r="AG34" s="215">
        <f>IF(AA34+AC34&gt;0,RANK(sonuc!AI34,sonuc!AI$34:AI$41),"")</f>
        <v>4</v>
      </c>
      <c r="AH34" s="212" t="e">
        <f>#REF!</f>
        <v>#REF!</v>
      </c>
      <c r="AI34" s="183">
        <f>(sonuc!AA34*1000+sonuc!AC34*200+(sonuc!AD34-sonuc!AF34)*20)</f>
        <v>4600</v>
      </c>
      <c r="AJ34" s="109">
        <f>IF(AA34+AC34&gt;0,sonuc!AA34+sonuc!AC34,"")</f>
        <v>7</v>
      </c>
    </row>
    <row r="35" spans="1:37" ht="15.75">
      <c r="A35" s="167">
        <v>2</v>
      </c>
      <c r="B35" s="355" t="s">
        <v>78</v>
      </c>
      <c r="C35" s="184">
        <f>+H34</f>
        <v>1</v>
      </c>
      <c r="D35" s="185" t="str">
        <f>IF(E35&lt;&gt;"",":","")</f>
        <v>:</v>
      </c>
      <c r="E35" s="186">
        <f>+F34</f>
        <v>3</v>
      </c>
      <c r="F35" s="187"/>
      <c r="G35" s="188"/>
      <c r="H35" s="189"/>
      <c r="I35" s="190">
        <f>IF('Gr 3'!$N$5&lt;&gt;"",'Gr 3'!$N$5,"")</f>
        <v>1</v>
      </c>
      <c r="J35" s="185" t="str">
        <f>IF(K35&lt;&gt;"",":","")</f>
        <v>:</v>
      </c>
      <c r="K35" s="191">
        <f>IF('Gr 3'!$P$5&lt;&gt;"",'Gr 3'!$P$5,"")</f>
        <v>3</v>
      </c>
      <c r="L35" s="190">
        <f>IF('Gr 3'!$N$15&lt;&gt;"",'Gr 3'!$N$15,"")</f>
        <v>2</v>
      </c>
      <c r="M35" s="185" t="str">
        <f t="shared" si="45"/>
        <v>:</v>
      </c>
      <c r="N35" s="191">
        <f>IF('Gr 3'!$P$15&lt;&gt;"",'Gr 3'!$P$15,"")</f>
        <v>3</v>
      </c>
      <c r="O35" s="190">
        <f>IF('Gr 3'!$E$15&lt;&gt;"",'Gr 3'!$E$15,"")</f>
        <v>2</v>
      </c>
      <c r="P35" s="185" t="str">
        <f>IF(Q35&lt;&gt;"",":","")</f>
        <v>:</v>
      </c>
      <c r="Q35" s="191">
        <f>IF('Gr 3'!$G$15&lt;&gt;"",'Gr 3'!$G$15,"")</f>
        <v>3</v>
      </c>
      <c r="R35" s="190">
        <f>IF('Gr 3'!$E$10&lt;&gt;"",'Gr 3'!$E$10,"")</f>
        <v>3</v>
      </c>
      <c r="S35" s="185" t="str">
        <f>IF(T35&lt;&gt;"",":","")</f>
        <v>:</v>
      </c>
      <c r="T35" s="191">
        <f>IF('Gr 3'!$G$10&lt;&gt;"",'Gr 3'!$G$10,"")</f>
        <v>1</v>
      </c>
      <c r="U35" s="190">
        <f>IF('Gr 3'!$E$5&lt;&gt;"",'Gr 3'!$E$5,"")</f>
        <v>3</v>
      </c>
      <c r="V35" s="185" t="str">
        <f t="shared" si="46"/>
        <v>:</v>
      </c>
      <c r="W35" s="191">
        <f>IF('Gr 3'!$G$5&lt;&gt;"",'Gr 3'!$G$5,"")</f>
        <v>0</v>
      </c>
      <c r="X35" s="190">
        <f>IF('Gr 3'!$E$20&lt;&gt;"",'Gr 3'!$E$20,"")</f>
        <v>1</v>
      </c>
      <c r="Y35" s="185" t="str">
        <f t="shared" si="47"/>
        <v>:</v>
      </c>
      <c r="Z35" s="191">
        <f>IF('Gr 3'!$G$20&lt;&gt;"",'Gr 3'!$G$20,"")</f>
        <v>3</v>
      </c>
      <c r="AA35" s="192">
        <f t="shared" si="48"/>
        <v>2</v>
      </c>
      <c r="AB35" s="193" t="str">
        <f t="shared" ref="AB35:AB41" si="52">IF(AC35&lt;&gt;"",":","")</f>
        <v>:</v>
      </c>
      <c r="AC35" s="194">
        <f t="shared" si="50"/>
        <v>5</v>
      </c>
      <c r="AD35" s="195">
        <f t="shared" si="51"/>
        <v>13</v>
      </c>
      <c r="AE35" s="193" t="s">
        <v>11</v>
      </c>
      <c r="AF35" s="193">
        <f t="shared" ref="AF35:AF41" si="53">SUM(E35,H35,K35,N35,Q35,T35,W35,Z35)</f>
        <v>16</v>
      </c>
      <c r="AG35" s="216">
        <f>IF(AA35+AC35&gt;0,RANK(sonuc!AI35,sonuc!AI$34:AI$41),"")</f>
        <v>7</v>
      </c>
      <c r="AH35" s="213" t="e">
        <f>#REF!</f>
        <v>#REF!</v>
      </c>
      <c r="AI35" s="197">
        <f>(sonuc!AA35*1000+sonuc!AC35*200+(sonuc!AD35-sonuc!AF35)*20)</f>
        <v>2940</v>
      </c>
      <c r="AJ35" s="109">
        <f>IF(AA35+AC35&gt;0,sonuc!AA35+sonuc!AC35,"")</f>
        <v>7</v>
      </c>
    </row>
    <row r="36" spans="1:37" ht="15.75">
      <c r="A36" s="167">
        <v>3</v>
      </c>
      <c r="B36" s="354" t="s">
        <v>97</v>
      </c>
      <c r="C36" s="184">
        <f>+K34</f>
        <v>1</v>
      </c>
      <c r="D36" s="199" t="str">
        <f>IF(E36&lt;&gt;"",":","")</f>
        <v>:</v>
      </c>
      <c r="E36" s="186">
        <f>+I34</f>
        <v>3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1</v>
      </c>
      <c r="I36" s="187"/>
      <c r="J36" s="188"/>
      <c r="K36" s="189"/>
      <c r="L36" s="190">
        <f>IF('Gr 3'!$P$11&lt;&gt;"",'Gr 3'!$P$11,"")</f>
        <v>2</v>
      </c>
      <c r="M36" s="185" t="str">
        <f t="shared" si="45"/>
        <v>:</v>
      </c>
      <c r="N36" s="191">
        <f>IF('Gr 3'!$N$11&lt;&gt;"",'Gr 3'!$N$11,"")</f>
        <v>3</v>
      </c>
      <c r="O36" s="190">
        <f>IF('Gr 3'!$E$11&lt;&gt;"",'Gr 3'!$E$11,"")</f>
        <v>3</v>
      </c>
      <c r="P36" s="185" t="str">
        <f>IF(Q36&lt;&gt;"",":","")</f>
        <v>:</v>
      </c>
      <c r="Q36" s="191">
        <f>IF('Gr 3'!$G$11&lt;&gt;"",'Gr 3'!$G$11,"")</f>
        <v>0</v>
      </c>
      <c r="R36" s="190">
        <f>IF('Gr 3'!$E$6&lt;&gt;"",'Gr 3'!$E$6,"")</f>
        <v>3</v>
      </c>
      <c r="S36" s="185" t="str">
        <f>IF(T36&lt;&gt;"",":","")</f>
        <v>:</v>
      </c>
      <c r="T36" s="191">
        <f>IF('Gr 3'!$G$6&lt;&gt;"",'Gr 3'!$G$6,"")</f>
        <v>2</v>
      </c>
      <c r="U36" s="190">
        <f>IF('Gr 3'!$E$21&lt;&gt;"",'Gr 3'!$E$21,"")</f>
        <v>1</v>
      </c>
      <c r="V36" s="185" t="str">
        <f t="shared" si="46"/>
        <v>:</v>
      </c>
      <c r="W36" s="191">
        <f>IF('Gr 3'!$G$21&lt;&gt;"",'Gr 3'!$G$21,"")</f>
        <v>3</v>
      </c>
      <c r="X36" s="190">
        <f>IF('Gr 3'!$E$16&lt;&gt;"",'Gr 3'!$E$16,"")</f>
        <v>2</v>
      </c>
      <c r="Y36" s="185" t="str">
        <f t="shared" si="47"/>
        <v>:</v>
      </c>
      <c r="Z36" s="191">
        <f>IF('Gr 3'!$G$16&lt;&gt;"",'Gr 3'!$G$16,"")</f>
        <v>3</v>
      </c>
      <c r="AA36" s="192">
        <f t="shared" si="48"/>
        <v>3</v>
      </c>
      <c r="AB36" s="193" t="str">
        <f t="shared" si="52"/>
        <v>:</v>
      </c>
      <c r="AC36" s="194">
        <f t="shared" si="50"/>
        <v>4</v>
      </c>
      <c r="AD36" s="195">
        <f t="shared" si="51"/>
        <v>15</v>
      </c>
      <c r="AE36" s="193" t="s">
        <v>11</v>
      </c>
      <c r="AF36" s="193">
        <f t="shared" si="53"/>
        <v>15</v>
      </c>
      <c r="AG36" s="216">
        <f>IF(AA36+AC36&gt;0,RANK(sonuc!AI36,sonuc!AI$34:AI$41),"")</f>
        <v>5</v>
      </c>
      <c r="AH36" s="213" t="e">
        <f>#REF!</f>
        <v>#REF!</v>
      </c>
      <c r="AI36" s="197">
        <f>(sonuc!AA36*1000+sonuc!AC36*200+(sonuc!AD36-sonuc!AF36)*20)</f>
        <v>3800</v>
      </c>
      <c r="AJ36" s="109">
        <f>IF(AA36+AC36&gt;0,sonuc!AA36+sonuc!AC36,"")</f>
        <v>7</v>
      </c>
    </row>
    <row r="37" spans="1:37" ht="15.75">
      <c r="A37" s="167">
        <v>4</v>
      </c>
      <c r="B37" s="355" t="s">
        <v>91</v>
      </c>
      <c r="C37" s="184">
        <f>+N34</f>
        <v>2</v>
      </c>
      <c r="D37" s="185" t="str">
        <f>IF(E37&lt;&gt;"",":","")</f>
        <v>:</v>
      </c>
      <c r="E37" s="186">
        <f>+L34</f>
        <v>3</v>
      </c>
      <c r="F37" s="184">
        <f>+N35</f>
        <v>3</v>
      </c>
      <c r="G37" s="185" t="str">
        <f t="shared" si="54"/>
        <v>:</v>
      </c>
      <c r="H37" s="186">
        <f>+L35</f>
        <v>2</v>
      </c>
      <c r="I37" s="184">
        <f>+N36</f>
        <v>3</v>
      </c>
      <c r="J37" s="185" t="str">
        <f t="shared" ref="J37:J41" si="55">IF(K37&lt;&gt;"",":","")</f>
        <v>:</v>
      </c>
      <c r="K37" s="186">
        <f>+L36</f>
        <v>2</v>
      </c>
      <c r="L37" s="187"/>
      <c r="M37" s="232" t="str">
        <f t="shared" si="45"/>
        <v/>
      </c>
      <c r="N37" s="189"/>
      <c r="O37" s="190">
        <f>IF('Gr 3'!$E$7&lt;&gt;"",'Gr 3'!$E$7,"")</f>
        <v>2</v>
      </c>
      <c r="P37" s="185" t="str">
        <f>IF(Q37&lt;&gt;"",":","")</f>
        <v>:</v>
      </c>
      <c r="Q37" s="191">
        <f>IF('Gr 3'!$G$7&lt;&gt;"",'Gr 3'!$G$7,"")</f>
        <v>3</v>
      </c>
      <c r="R37" s="190">
        <f>IF('Gr 3'!$E$22&lt;&gt;"",'Gr 3'!$E$22,"")</f>
        <v>3</v>
      </c>
      <c r="S37" s="185" t="str">
        <f>IF(T37&lt;&gt;"",":","")</f>
        <v>:</v>
      </c>
      <c r="T37" s="191">
        <f>IF('Gr 3'!$G$22&lt;&gt;"",'Gr 3'!$G$22,"")</f>
        <v>1</v>
      </c>
      <c r="U37" s="190">
        <f>IF('Gr 3'!$E$17&lt;&gt;"",'Gr 3'!$E$17,"")</f>
        <v>2</v>
      </c>
      <c r="V37" s="185" t="str">
        <f t="shared" si="46"/>
        <v>:</v>
      </c>
      <c r="W37" s="191">
        <f>IF('Gr 3'!$G$17&lt;&gt;"",'Gr 3'!$G$17,"")</f>
        <v>3</v>
      </c>
      <c r="X37" s="190">
        <f>IF('Gr 3'!$E$12&lt;&gt;"",'Gr 3'!$E$12,"")</f>
        <v>0</v>
      </c>
      <c r="Y37" s="185" t="str">
        <f t="shared" si="47"/>
        <v>:</v>
      </c>
      <c r="Z37" s="191">
        <f>IF('Gr 3'!$G$12&lt;&gt;"",'Gr 3'!$G$12,"")</f>
        <v>3</v>
      </c>
      <c r="AA37" s="192">
        <f t="shared" si="48"/>
        <v>3</v>
      </c>
      <c r="AB37" s="193" t="str">
        <f t="shared" si="52"/>
        <v>:</v>
      </c>
      <c r="AC37" s="194">
        <f t="shared" si="50"/>
        <v>4</v>
      </c>
      <c r="AD37" s="195">
        <f t="shared" si="51"/>
        <v>15</v>
      </c>
      <c r="AE37" s="193" t="s">
        <v>11</v>
      </c>
      <c r="AF37" s="193">
        <f t="shared" si="53"/>
        <v>17</v>
      </c>
      <c r="AG37" s="216">
        <f>IF(AA37+AC37&gt;0,RANK(sonuc!AI37,sonuc!AI$34:AI$41),"")</f>
        <v>6</v>
      </c>
      <c r="AH37" s="213" t="e">
        <f>#REF!</f>
        <v>#REF!</v>
      </c>
      <c r="AI37" s="197">
        <f>(sonuc!AA37*1000+sonuc!AC37*200+(sonuc!AD37-sonuc!AF37)*20)</f>
        <v>3760</v>
      </c>
      <c r="AJ37" s="109">
        <f>IF(AA37+AC37&gt;0,sonuc!AA37+sonuc!AC37,"")</f>
        <v>7</v>
      </c>
    </row>
    <row r="38" spans="1:37" ht="15.75">
      <c r="A38" s="167">
        <v>5</v>
      </c>
      <c r="B38" s="362" t="s">
        <v>79</v>
      </c>
      <c r="C38" s="184">
        <f>+Q34</f>
        <v>3</v>
      </c>
      <c r="D38" s="193" t="str">
        <f t="shared" ref="D38:D41" si="56">IF(E38&lt;&gt;"",":","")</f>
        <v>:</v>
      </c>
      <c r="E38" s="186">
        <f>+O34</f>
        <v>1</v>
      </c>
      <c r="F38" s="190">
        <f>+Q35</f>
        <v>3</v>
      </c>
      <c r="G38" s="185" t="str">
        <f t="shared" si="54"/>
        <v>:</v>
      </c>
      <c r="H38" s="191">
        <f>+O35</f>
        <v>2</v>
      </c>
      <c r="I38" s="190">
        <f>+Q36</f>
        <v>0</v>
      </c>
      <c r="J38" s="185" t="str">
        <f t="shared" si="55"/>
        <v>:</v>
      </c>
      <c r="K38" s="186">
        <f>+O36</f>
        <v>3</v>
      </c>
      <c r="L38" s="190">
        <f>+Q37</f>
        <v>3</v>
      </c>
      <c r="M38" s="185" t="str">
        <f t="shared" ref="M38:M41" si="57">IF(N38&lt;&gt;"",":","")</f>
        <v>:</v>
      </c>
      <c r="N38" s="191">
        <f>+O37</f>
        <v>2</v>
      </c>
      <c r="O38" s="187"/>
      <c r="P38" s="188"/>
      <c r="Q38" s="189"/>
      <c r="R38" s="190">
        <f>IF('Gr 3'!$N$7&lt;&gt;"",'Gr 3'!$N$7,"")</f>
        <v>3</v>
      </c>
      <c r="S38" s="185" t="str">
        <f>IF(T38&lt;&gt;"",":","")</f>
        <v>:</v>
      </c>
      <c r="T38" s="191">
        <f>IF('Gr 3'!$P$7&lt;&gt;"",'Gr 3'!$P$7,"")</f>
        <v>2</v>
      </c>
      <c r="U38" s="190">
        <f>IF('Gr 3'!$P$12&lt;&gt;"",'Gr 3'!$P$12,"")</f>
        <v>1</v>
      </c>
      <c r="V38" s="185" t="str">
        <f t="shared" si="46"/>
        <v>:</v>
      </c>
      <c r="W38" s="191">
        <f>IF('Gr 3'!$N$12&lt;&gt;"",'Gr 3'!$N$12,"")</f>
        <v>3</v>
      </c>
      <c r="X38" s="190">
        <f>IF('Gr 3'!$P$16&lt;&gt;"",'Gr 3'!$P$16,"")</f>
        <v>3</v>
      </c>
      <c r="Y38" s="185" t="str">
        <f t="shared" si="47"/>
        <v>:</v>
      </c>
      <c r="Z38" s="191">
        <f>IF('Gr 3'!$N$16&lt;&gt;"",'Gr 3'!$N$16,"")</f>
        <v>0</v>
      </c>
      <c r="AA38" s="192">
        <f t="shared" si="48"/>
        <v>5</v>
      </c>
      <c r="AB38" s="193" t="str">
        <f t="shared" si="52"/>
        <v>:</v>
      </c>
      <c r="AC38" s="194">
        <f t="shared" si="50"/>
        <v>2</v>
      </c>
      <c r="AD38" s="195">
        <f t="shared" si="51"/>
        <v>16</v>
      </c>
      <c r="AE38" s="193" t="s">
        <v>11</v>
      </c>
      <c r="AF38" s="193">
        <f t="shared" si="53"/>
        <v>13</v>
      </c>
      <c r="AG38" s="216">
        <f>IF(AA38+AC38&gt;0,RANK(sonuc!AI38,sonuc!AI$34:AI$41),"")</f>
        <v>2</v>
      </c>
      <c r="AH38" s="213" t="e">
        <f>#REF!</f>
        <v>#REF!</v>
      </c>
      <c r="AI38" s="197">
        <f>(sonuc!AA38*1000+sonuc!AC38*200+(sonuc!AD38-sonuc!AF38)*20)</f>
        <v>5460</v>
      </c>
      <c r="AJ38" s="109">
        <f>IF(AA38+AC38&gt;0,sonuc!AA38+sonuc!AC38,"")</f>
        <v>7</v>
      </c>
    </row>
    <row r="39" spans="1:37" ht="15.75">
      <c r="A39" s="167">
        <v>6</v>
      </c>
      <c r="B39" s="355" t="s">
        <v>81</v>
      </c>
      <c r="C39" s="184">
        <f>+T34</f>
        <v>2</v>
      </c>
      <c r="D39" s="185" t="str">
        <f t="shared" si="56"/>
        <v>:</v>
      </c>
      <c r="E39" s="186">
        <f>+R34</f>
        <v>3</v>
      </c>
      <c r="F39" s="184">
        <f>+T35</f>
        <v>1</v>
      </c>
      <c r="G39" s="185" t="str">
        <f t="shared" si="54"/>
        <v>:</v>
      </c>
      <c r="H39" s="186">
        <f>+R35</f>
        <v>3</v>
      </c>
      <c r="I39" s="184">
        <f>+T36</f>
        <v>2</v>
      </c>
      <c r="J39" s="185" t="str">
        <f t="shared" si="55"/>
        <v>:</v>
      </c>
      <c r="K39" s="186">
        <f>+R36</f>
        <v>3</v>
      </c>
      <c r="L39" s="184">
        <f>+T37</f>
        <v>1</v>
      </c>
      <c r="M39" s="185" t="str">
        <f>IF(N39&lt;&gt;"",":","")</f>
        <v>:</v>
      </c>
      <c r="N39" s="186">
        <f>+R37</f>
        <v>3</v>
      </c>
      <c r="O39" s="184">
        <f>+T38</f>
        <v>2</v>
      </c>
      <c r="P39" s="185" t="str">
        <f t="shared" ref="P39:P41" si="58">IF(Q39&lt;&gt;"",":","")</f>
        <v>:</v>
      </c>
      <c r="Q39" s="186">
        <f>+R38</f>
        <v>3</v>
      </c>
      <c r="R39" s="187"/>
      <c r="S39" s="188"/>
      <c r="T39" s="189"/>
      <c r="U39" s="190">
        <f>IF('Gr 3'!$P$17&lt;&gt;"",'Gr 3'!$P$17,"")</f>
        <v>1</v>
      </c>
      <c r="V39" s="185" t="str">
        <f t="shared" si="46"/>
        <v>:</v>
      </c>
      <c r="W39" s="191">
        <f>IF('Gr 3'!$N$17&lt;&gt;"",'Gr 3'!$N$17,"")</f>
        <v>3</v>
      </c>
      <c r="X39" s="190">
        <f>IF('Gr 3'!$P$10&lt;&gt;"",'Gr 3'!$P$10,"")</f>
        <v>3</v>
      </c>
      <c r="Y39" s="185" t="str">
        <f t="shared" si="47"/>
        <v>:</v>
      </c>
      <c r="Z39" s="191">
        <f>IF('Gr 3'!$N$10&lt;&gt;"",'Gr 3'!$N$10,"")</f>
        <v>2</v>
      </c>
      <c r="AA39" s="192">
        <f t="shared" si="48"/>
        <v>1</v>
      </c>
      <c r="AB39" s="193" t="str">
        <f t="shared" si="52"/>
        <v>:</v>
      </c>
      <c r="AC39" s="194">
        <f t="shared" si="50"/>
        <v>6</v>
      </c>
      <c r="AD39" s="195">
        <f t="shared" si="51"/>
        <v>12</v>
      </c>
      <c r="AE39" s="193" t="s">
        <v>11</v>
      </c>
      <c r="AF39" s="193">
        <f t="shared" si="53"/>
        <v>20</v>
      </c>
      <c r="AG39" s="216">
        <f>IF(AA39+AC39&gt;0,RANK(sonuc!AI39,sonuc!AI$34:AI$41),"")</f>
        <v>8</v>
      </c>
      <c r="AH39" s="213" t="e">
        <f>#REF!</f>
        <v>#REF!</v>
      </c>
      <c r="AI39" s="197">
        <f>(sonuc!AA39*1000+sonuc!AC39*200+(sonuc!AD39-sonuc!AF39)*20)</f>
        <v>2040</v>
      </c>
      <c r="AJ39" s="109">
        <f>IF(AA39+AC39&gt;0,sonuc!AA39+sonuc!AC39,"")</f>
        <v>7</v>
      </c>
      <c r="AK39" s="118"/>
    </row>
    <row r="40" spans="1:37" ht="15.75">
      <c r="A40" s="167">
        <v>7</v>
      </c>
      <c r="B40" s="355" t="s">
        <v>101</v>
      </c>
      <c r="C40" s="184">
        <f>+W34</f>
        <v>3</v>
      </c>
      <c r="D40" s="193" t="str">
        <f t="shared" si="56"/>
        <v>:</v>
      </c>
      <c r="E40" s="186">
        <f>+U34</f>
        <v>2</v>
      </c>
      <c r="F40" s="190">
        <f>+W35</f>
        <v>0</v>
      </c>
      <c r="G40" s="185" t="str">
        <f t="shared" si="54"/>
        <v>:</v>
      </c>
      <c r="H40" s="191">
        <f>+U35</f>
        <v>3</v>
      </c>
      <c r="I40" s="190">
        <f>+W36</f>
        <v>3</v>
      </c>
      <c r="J40" s="185" t="str">
        <f t="shared" si="55"/>
        <v>:</v>
      </c>
      <c r="K40" s="191">
        <f>+U36</f>
        <v>1</v>
      </c>
      <c r="L40" s="190">
        <f>+W37</f>
        <v>3</v>
      </c>
      <c r="M40" s="185" t="str">
        <f t="shared" si="57"/>
        <v>:</v>
      </c>
      <c r="N40" s="191">
        <f>+U37</f>
        <v>2</v>
      </c>
      <c r="O40" s="190">
        <f>+W38</f>
        <v>3</v>
      </c>
      <c r="P40" s="185" t="str">
        <f t="shared" si="58"/>
        <v>:</v>
      </c>
      <c r="Q40" s="191">
        <f>+U38</f>
        <v>1</v>
      </c>
      <c r="R40" s="190">
        <f>+W39</f>
        <v>3</v>
      </c>
      <c r="S40" s="185" t="str">
        <f t="shared" ref="S40:S41" si="59">IF(T40&lt;&gt;"",":","")</f>
        <v>:</v>
      </c>
      <c r="T40" s="191">
        <f>+U39</f>
        <v>1</v>
      </c>
      <c r="U40" s="187"/>
      <c r="V40" s="188"/>
      <c r="W40" s="189"/>
      <c r="X40" s="190">
        <f>IF('Gr 3'!$P$6&lt;&gt;"",'Gr 3'!$P$6,"")</f>
        <v>1</v>
      </c>
      <c r="Y40" s="185" t="str">
        <f t="shared" si="47"/>
        <v>:</v>
      </c>
      <c r="Z40" s="191">
        <f>IF('Gr 3'!$N$6&lt;&gt;"",'Gr 3'!$N$6,"")</f>
        <v>3</v>
      </c>
      <c r="AA40" s="192">
        <f t="shared" si="48"/>
        <v>5</v>
      </c>
      <c r="AB40" s="193" t="str">
        <f t="shared" si="52"/>
        <v>:</v>
      </c>
      <c r="AC40" s="194">
        <f t="shared" si="50"/>
        <v>2</v>
      </c>
      <c r="AD40" s="195">
        <f t="shared" si="51"/>
        <v>16</v>
      </c>
      <c r="AE40" s="193" t="s">
        <v>11</v>
      </c>
      <c r="AF40" s="193">
        <f t="shared" si="53"/>
        <v>13</v>
      </c>
      <c r="AG40" s="216">
        <f>IF(AA40+AC40&gt;0,RANK(sonuc!AI40,sonuc!AI$34:AI$41),"")</f>
        <v>2</v>
      </c>
      <c r="AH40" s="213" t="e">
        <f>#REF!</f>
        <v>#REF!</v>
      </c>
      <c r="AI40" s="197">
        <f>(sonuc!AA40*1000+sonuc!AC40*200+(sonuc!AD40-sonuc!AF40)*20)</f>
        <v>5460</v>
      </c>
      <c r="AJ40" s="109">
        <f>IF(AA40+AC40&gt;0,sonuc!AA40+sonuc!AC40,"")</f>
        <v>7</v>
      </c>
    </row>
    <row r="41" spans="1:37" ht="16.5" thickBot="1">
      <c r="A41" s="168">
        <v>8</v>
      </c>
      <c r="B41" s="356" t="s">
        <v>100</v>
      </c>
      <c r="C41" s="200">
        <f>+Z34</f>
        <v>3</v>
      </c>
      <c r="D41" s="201" t="str">
        <f t="shared" si="56"/>
        <v>:</v>
      </c>
      <c r="E41" s="202">
        <f>+X34</f>
        <v>0</v>
      </c>
      <c r="F41" s="200">
        <f>+Z35</f>
        <v>3</v>
      </c>
      <c r="G41" s="201" t="str">
        <f t="shared" si="54"/>
        <v>:</v>
      </c>
      <c r="H41" s="202">
        <f>+X35</f>
        <v>1</v>
      </c>
      <c r="I41" s="200">
        <f>+Z36</f>
        <v>3</v>
      </c>
      <c r="J41" s="201" t="str">
        <f t="shared" si="55"/>
        <v>:</v>
      </c>
      <c r="K41" s="202">
        <f>+X36</f>
        <v>2</v>
      </c>
      <c r="L41" s="200">
        <f>+Z37</f>
        <v>3</v>
      </c>
      <c r="M41" s="201" t="str">
        <f t="shared" si="57"/>
        <v>:</v>
      </c>
      <c r="N41" s="202">
        <f>+X37</f>
        <v>0</v>
      </c>
      <c r="O41" s="200">
        <f>+Z38</f>
        <v>0</v>
      </c>
      <c r="P41" s="201" t="str">
        <f t="shared" si="58"/>
        <v>:</v>
      </c>
      <c r="Q41" s="202">
        <f>+X38</f>
        <v>3</v>
      </c>
      <c r="R41" s="200">
        <f>+Z39</f>
        <v>2</v>
      </c>
      <c r="S41" s="201" t="str">
        <f t="shared" si="59"/>
        <v>:</v>
      </c>
      <c r="T41" s="202">
        <f>+X39</f>
        <v>3</v>
      </c>
      <c r="U41" s="200">
        <f>+Z40</f>
        <v>3</v>
      </c>
      <c r="V41" s="201" t="str">
        <f>IF(W41&lt;&gt;"",":","")</f>
        <v>:</v>
      </c>
      <c r="W41" s="202">
        <f>+X40</f>
        <v>1</v>
      </c>
      <c r="X41" s="203"/>
      <c r="Y41" s="204"/>
      <c r="Z41" s="205"/>
      <c r="AA41" s="206">
        <f t="shared" si="48"/>
        <v>5</v>
      </c>
      <c r="AB41" s="207" t="str">
        <f t="shared" si="52"/>
        <v>:</v>
      </c>
      <c r="AC41" s="208">
        <f t="shared" si="50"/>
        <v>2</v>
      </c>
      <c r="AD41" s="209">
        <f t="shared" si="51"/>
        <v>17</v>
      </c>
      <c r="AE41" s="207" t="s">
        <v>11</v>
      </c>
      <c r="AF41" s="207">
        <f t="shared" si="53"/>
        <v>10</v>
      </c>
      <c r="AG41" s="217">
        <f>IF(AA41+AC41&gt;0,RANK(sonuc!AI41,sonuc!AI$34:AI$41),"")</f>
        <v>1</v>
      </c>
      <c r="AH41" s="214" t="e">
        <f>#REF!</f>
        <v>#REF!</v>
      </c>
      <c r="AI41" s="211">
        <f>(sonuc!AA41*1000+sonuc!AC41*200+(sonuc!AD41-sonuc!AF41)*20)</f>
        <v>5540</v>
      </c>
      <c r="AJ41" s="109">
        <f>IF(AA41+AC41&gt;0,sonuc!AA41+sonuc!AC41,"")</f>
        <v>7</v>
      </c>
      <c r="AK41" s="118"/>
    </row>
    <row r="42" spans="1:37" ht="19.5" thickBot="1">
      <c r="A42" s="381" t="s">
        <v>26</v>
      </c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  <c r="AE42" s="382"/>
      <c r="AF42" s="382"/>
      <c r="AG42" s="382"/>
      <c r="AH42" s="382"/>
      <c r="AI42" s="383"/>
      <c r="AJ42" s="109"/>
    </row>
    <row r="43" spans="1:37" ht="16.5" thickBot="1">
      <c r="A43" s="134" t="s">
        <v>0</v>
      </c>
      <c r="B43" s="135" t="s">
        <v>1</v>
      </c>
      <c r="C43" s="398">
        <v>1</v>
      </c>
      <c r="D43" s="399"/>
      <c r="E43" s="400"/>
      <c r="F43" s="398">
        <v>2</v>
      </c>
      <c r="G43" s="399"/>
      <c r="H43" s="400"/>
      <c r="I43" s="398">
        <v>3</v>
      </c>
      <c r="J43" s="399"/>
      <c r="K43" s="400"/>
      <c r="L43" s="398">
        <v>4</v>
      </c>
      <c r="M43" s="399"/>
      <c r="N43" s="400"/>
      <c r="O43" s="398">
        <v>5</v>
      </c>
      <c r="P43" s="399"/>
      <c r="Q43" s="400"/>
      <c r="R43" s="398">
        <v>6</v>
      </c>
      <c r="S43" s="399"/>
      <c r="T43" s="400"/>
      <c r="U43" s="398">
        <v>7</v>
      </c>
      <c r="V43" s="399"/>
      <c r="W43" s="400"/>
      <c r="X43" s="398">
        <v>8</v>
      </c>
      <c r="Y43" s="399"/>
      <c r="Z43" s="400"/>
      <c r="AA43" s="394" t="s">
        <v>10</v>
      </c>
      <c r="AB43" s="395"/>
      <c r="AC43" s="397"/>
      <c r="AD43" s="394" t="s">
        <v>48</v>
      </c>
      <c r="AE43" s="395"/>
      <c r="AF43" s="396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73" t="s">
        <v>104</v>
      </c>
      <c r="C44" s="173"/>
      <c r="D44" s="173"/>
      <c r="E44" s="174"/>
      <c r="F44" s="283">
        <f>IF('Gr 4'!$N$9&lt;&gt;"",'Gr 4'!$N$9,"")</f>
        <v>1</v>
      </c>
      <c r="G44" s="284" t="str">
        <f>IF(H44&lt;&gt;"",":","")</f>
        <v>:</v>
      </c>
      <c r="H44" s="285">
        <f>IF('Gr 4'!$P$9&lt;&gt;"",'Gr 4'!$P$9,"")</f>
        <v>3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2</v>
      </c>
      <c r="L44" s="175">
        <f>IF('Gr 4'!$N$4&lt;&gt;"",'Gr 4'!$N$4,"")</f>
        <v>1</v>
      </c>
      <c r="M44" s="176" t="str">
        <f t="shared" ref="M44:M47" si="60">IF(N44&lt;&gt;"",":","")</f>
        <v>:</v>
      </c>
      <c r="N44" s="177">
        <f>IF('Gr 4'!$P$4&lt;&gt;"",'Gr 4'!$P$4,"")</f>
        <v>3</v>
      </c>
      <c r="O44" s="283">
        <f>IF('Gr 4'!$E$19&lt;&gt;"",'Gr 4'!$E$19,"")</f>
        <v>3</v>
      </c>
      <c r="P44" s="284" t="str">
        <f>IF(Q44&lt;&gt;"",":","")</f>
        <v>:</v>
      </c>
      <c r="Q44" s="285">
        <f>IF('Gr 4'!$G$19&lt;&gt;"",'Gr 4'!$G$19,"")</f>
        <v>2</v>
      </c>
      <c r="R44" s="283">
        <f>IF('Gr 4'!$E$14&lt;&gt;"",'Gr 4'!$E$14,"")</f>
        <v>2</v>
      </c>
      <c r="S44" s="284" t="str">
        <f>IF(T44&lt;&gt;"",":","")</f>
        <v>:</v>
      </c>
      <c r="T44" s="285">
        <f>IF('Gr 4'!$G$14&lt;&gt;"",'Gr 4'!$G$14,"")</f>
        <v>3</v>
      </c>
      <c r="U44" s="175">
        <f>IF('Gr 4'!$E$9&lt;&gt;"",'Gr 4'!$E$9,"")</f>
        <v>1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3</v>
      </c>
      <c r="Y44" s="176" t="str">
        <f t="shared" ref="Y44:Y50" si="62">IF(Z44&lt;&gt;"",":","")</f>
        <v>:</v>
      </c>
      <c r="Z44" s="177">
        <f>IF('Gr 4'!$G$4&lt;&gt;"",'Gr 4'!$G$4,"")</f>
        <v>2</v>
      </c>
      <c r="AA44" s="178">
        <f>IF(C44&gt;E44,1)+IF(F44&gt;H44,1)+IF(I44&gt;K44,1)+IF(L44&gt;N44,1)+IF(O44&gt;Q44,1)+IF(R44&gt;T44,1)+IF(U44&gt;W44,1)+IF(X44&gt;Z44,1)</f>
        <v>3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4</v>
      </c>
      <c r="AD44" s="181">
        <f>SUM(C44,F44,I44,L44,O44,R44,U44,X44)</f>
        <v>14</v>
      </c>
      <c r="AE44" s="179" t="s">
        <v>11</v>
      </c>
      <c r="AF44" s="179">
        <f>SUM(E44,H44,K44,N44,Q44,T44,W44,Z44)</f>
        <v>18</v>
      </c>
      <c r="AG44" s="182">
        <f>IF(AA44+AC44&gt;0,RANK(sonuc!AI44,sonuc!AI$44:AI$51),"")</f>
        <v>6</v>
      </c>
      <c r="AH44" s="182" t="e">
        <f>#REF!</f>
        <v>#REF!</v>
      </c>
      <c r="AI44" s="183">
        <f>(sonuc!AA44*1000+sonuc!AC44*200+(sonuc!AD44-sonuc!AF44)*20)</f>
        <v>3720</v>
      </c>
      <c r="AJ44" s="109">
        <f>IF(AA44+AC44&gt;0,sonuc!AA44+sonuc!AC44,"")</f>
        <v>7</v>
      </c>
      <c r="AK44" s="170"/>
    </row>
    <row r="45" spans="1:37" ht="15.75">
      <c r="A45" s="167">
        <v>2</v>
      </c>
      <c r="B45" s="374" t="s">
        <v>105</v>
      </c>
      <c r="C45" s="359">
        <f>+H44</f>
        <v>3</v>
      </c>
      <c r="D45" s="276" t="str">
        <f>IF(E45&lt;&gt;"",":","")</f>
        <v>:</v>
      </c>
      <c r="E45" s="274">
        <f>+F44</f>
        <v>1</v>
      </c>
      <c r="F45" s="187"/>
      <c r="G45" s="188"/>
      <c r="H45" s="189"/>
      <c r="I45" s="275">
        <f>IF('Gr 4'!$N$5&lt;&gt;"",'Gr 4'!$N$5,"")</f>
        <v>3</v>
      </c>
      <c r="J45" s="276" t="str">
        <f>IF(K45&lt;&gt;"",":","")</f>
        <v>:</v>
      </c>
      <c r="K45" s="277">
        <f>IF('Gr 4'!$P$5&lt;&gt;"",'Gr 4'!$P$5,"")</f>
        <v>1</v>
      </c>
      <c r="L45" s="275">
        <f>IF('Gr 4'!$N$15&lt;&gt;"",'Gr 4'!$N$15,"")</f>
        <v>0</v>
      </c>
      <c r="M45" s="276" t="str">
        <f t="shared" si="60"/>
        <v>:</v>
      </c>
      <c r="N45" s="277">
        <f>IF('Gr 4'!$P$15&lt;&gt;"",'Gr 4'!$P$15,"")</f>
        <v>3</v>
      </c>
      <c r="O45" s="275">
        <f>IF('Gr 4'!$E$15&lt;&gt;"",'Gr 4'!$E$15,"")</f>
        <v>2</v>
      </c>
      <c r="P45" s="276" t="str">
        <f>IF(Q45&lt;&gt;"",":","")</f>
        <v>:</v>
      </c>
      <c r="Q45" s="277">
        <f>IF('Gr 4'!$G$15&lt;&gt;"",'Gr 4'!$G$15,"")</f>
        <v>3</v>
      </c>
      <c r="R45" s="275">
        <f>IF('Gr 4'!$E$10&lt;&gt;"",'Gr 4'!$E$10,"")</f>
        <v>3</v>
      </c>
      <c r="S45" s="276" t="str">
        <f>IF(T45&lt;&gt;"",":","")</f>
        <v>:</v>
      </c>
      <c r="T45" s="277">
        <f>IF('Gr 4'!$G$10&lt;&gt;"",'Gr 4'!$G$10,"")</f>
        <v>2</v>
      </c>
      <c r="U45" s="275">
        <f>IF('Gr 4'!$E$5&lt;&gt;"",'Gr 4'!$E$5,"")</f>
        <v>0</v>
      </c>
      <c r="V45" s="276" t="str">
        <f t="shared" si="61"/>
        <v>:</v>
      </c>
      <c r="W45" s="277">
        <f>IF('Gr 4'!$G$5&lt;&gt;"",'Gr 4'!$G$5,"")</f>
        <v>3</v>
      </c>
      <c r="X45" s="275">
        <f>IF('Gr 4'!$E$20&lt;&gt;"",'Gr 4'!$E$20,"")</f>
        <v>3</v>
      </c>
      <c r="Y45" s="276" t="str">
        <f t="shared" si="62"/>
        <v>:</v>
      </c>
      <c r="Z45" s="277">
        <f>IF('Gr 4'!$G$20&lt;&gt;"",'Gr 4'!$G$20,"")</f>
        <v>2</v>
      </c>
      <c r="AA45" s="278">
        <f t="shared" ref="AA45:AA51" si="64">IF(C45&gt;E45,1)+IF(F45&gt;H45,1)+IF(I45&gt;K45,1)+IF(L45&gt;N45,1)+IF(O45&gt;Q45,1)+IF(R45&gt;T45,1)+IF(U45&gt;W45,1)+IF(X45&gt;Z45,1)</f>
        <v>4</v>
      </c>
      <c r="AB45" s="273" t="str">
        <f t="shared" ref="AB45:AB51" si="65">IF(AC45&lt;&gt;"",":","")</f>
        <v>:</v>
      </c>
      <c r="AC45" s="279">
        <f t="shared" ref="AC45:AC51" si="66">IF(E45&gt;C45,1)+IF(H45&gt;F45,1)+IF(K45&gt;I45,1)+IF(N45&gt;L45,1)+IF(Q45&gt;O45,1)+IF(T45&gt;R45,1)+IF(W45&gt;U45,1)+IF(Z45&gt;X45,1)</f>
        <v>3</v>
      </c>
      <c r="AD45" s="280">
        <f t="shared" ref="AD45:AD51" si="67">SUM(C45,F45,I45,L45,O45,R45,U45,X45)</f>
        <v>14</v>
      </c>
      <c r="AE45" s="273" t="s">
        <v>11</v>
      </c>
      <c r="AF45" s="273">
        <f t="shared" ref="AF45:AF51" si="68">SUM(E45,H45,K45,N45,Q45,T45,W45,Z45)</f>
        <v>15</v>
      </c>
      <c r="AG45" s="281">
        <f>IF(AA45+AC45&gt;0,RANK(sonuc!AI45,sonuc!AI$44:AI$51),"")</f>
        <v>4</v>
      </c>
      <c r="AH45" s="281" t="e">
        <f>#REF!</f>
        <v>#REF!</v>
      </c>
      <c r="AI45" s="282">
        <f>(sonuc!AA45*1000+sonuc!AC45*200+(sonuc!AD45-sonuc!AF45)*20)</f>
        <v>4580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74" t="s">
        <v>106</v>
      </c>
      <c r="C46" s="218">
        <f>+K44</f>
        <v>2</v>
      </c>
      <c r="D46" s="199" t="str">
        <f>IF(E46&lt;&gt;"",":","")</f>
        <v>:</v>
      </c>
      <c r="E46" s="186">
        <f>+I44</f>
        <v>3</v>
      </c>
      <c r="F46" s="275">
        <f>+K45</f>
        <v>1</v>
      </c>
      <c r="G46" s="276" t="str">
        <f t="shared" ref="G46:G51" si="69">IF(H46&lt;&gt;"",":","")</f>
        <v>:</v>
      </c>
      <c r="H46" s="277">
        <f>+I45</f>
        <v>3</v>
      </c>
      <c r="I46" s="187"/>
      <c r="J46" s="188"/>
      <c r="K46" s="189"/>
      <c r="L46" s="190">
        <f>IF('Gr 4'!$P$11&lt;&gt;"",'Gr 4'!$P$11,"")</f>
        <v>3</v>
      </c>
      <c r="M46" s="185" t="str">
        <f t="shared" si="60"/>
        <v>:</v>
      </c>
      <c r="N46" s="191">
        <f>IF('Gr 4'!$N$11&lt;&gt;"",'Gr 4'!$N$11,"")</f>
        <v>1</v>
      </c>
      <c r="O46" s="275">
        <f>IF('Gr 4'!$E$11&lt;&gt;"",'Gr 4'!$E$11,"")</f>
        <v>3</v>
      </c>
      <c r="P46" s="276" t="str">
        <f>IF(Q46&lt;&gt;"",":","")</f>
        <v>:</v>
      </c>
      <c r="Q46" s="277">
        <f>IF('Gr 4'!$G$11&lt;&gt;"",'Gr 4'!$G$11,"")</f>
        <v>1</v>
      </c>
      <c r="R46" s="275">
        <f>IF('Gr 4'!$E$6&lt;&gt;"",'Gr 4'!$E$6,"")</f>
        <v>1</v>
      </c>
      <c r="S46" s="276" t="str">
        <f>IF(T46&lt;&gt;"",":","")</f>
        <v>:</v>
      </c>
      <c r="T46" s="277">
        <f>IF('Gr 4'!$G$6&lt;&gt;"",'Gr 4'!$G$6,"")</f>
        <v>3</v>
      </c>
      <c r="U46" s="190">
        <f>IF('Gr 4'!$E$21&lt;&gt;"",'Gr 4'!$E$21,"")</f>
        <v>1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1</v>
      </c>
      <c r="Y46" s="185" t="str">
        <f t="shared" si="62"/>
        <v>:</v>
      </c>
      <c r="Z46" s="191">
        <f>IF('Gr 4'!$G$16&lt;&gt;"",'Gr 4'!$G$16,"")</f>
        <v>3</v>
      </c>
      <c r="AA46" s="192">
        <f t="shared" si="64"/>
        <v>2</v>
      </c>
      <c r="AB46" s="193" t="str">
        <f t="shared" si="65"/>
        <v>:</v>
      </c>
      <c r="AC46" s="194">
        <f t="shared" si="66"/>
        <v>5</v>
      </c>
      <c r="AD46" s="195">
        <f t="shared" si="67"/>
        <v>12</v>
      </c>
      <c r="AE46" s="193" t="s">
        <v>11</v>
      </c>
      <c r="AF46" s="193">
        <f t="shared" si="68"/>
        <v>17</v>
      </c>
      <c r="AG46" s="196">
        <f>IF(AA46+AC46&gt;0,RANK(sonuc!AI46,sonuc!AI$44:AI$51),"")</f>
        <v>7</v>
      </c>
      <c r="AH46" s="196" t="e">
        <f>#REF!</f>
        <v>#REF!</v>
      </c>
      <c r="AI46" s="197">
        <f>(sonuc!AA46*1000+sonuc!AC46*200+(sonuc!AD46-sonuc!AF46)*20)</f>
        <v>2900</v>
      </c>
      <c r="AJ46" s="109">
        <f>IF(AA46+AC46&gt;0,sonuc!AA46+sonuc!AC46,"")</f>
        <v>7</v>
      </c>
      <c r="AK46" s="105"/>
    </row>
    <row r="47" spans="1:37" ht="15.75">
      <c r="A47" s="167">
        <v>4</v>
      </c>
      <c r="B47" s="374" t="s">
        <v>107</v>
      </c>
      <c r="C47" s="218">
        <f>+N44</f>
        <v>3</v>
      </c>
      <c r="D47" s="185" t="str">
        <f>IF(E47&lt;&gt;"",":","")</f>
        <v>:</v>
      </c>
      <c r="E47" s="186">
        <f>+L44</f>
        <v>1</v>
      </c>
      <c r="F47" s="272">
        <f>+N45</f>
        <v>3</v>
      </c>
      <c r="G47" s="276" t="str">
        <f t="shared" si="69"/>
        <v>:</v>
      </c>
      <c r="H47" s="274">
        <f>+L45</f>
        <v>0</v>
      </c>
      <c r="I47" s="184">
        <f>+N46</f>
        <v>1</v>
      </c>
      <c r="J47" s="185" t="str">
        <f t="shared" ref="J47:J51" si="70">IF(K47&lt;&gt;"",":","")</f>
        <v>:</v>
      </c>
      <c r="K47" s="186">
        <f>+L46</f>
        <v>3</v>
      </c>
      <c r="L47" s="187"/>
      <c r="M47" s="232" t="str">
        <f t="shared" si="60"/>
        <v/>
      </c>
      <c r="N47" s="189"/>
      <c r="O47" s="275">
        <f>IF('Gr 4'!$E$7&lt;&gt;"",'Gr 4'!$E$7,"")</f>
        <v>2</v>
      </c>
      <c r="P47" s="276" t="str">
        <f>IF(Q47&lt;&gt;"",":","")</f>
        <v>:</v>
      </c>
      <c r="Q47" s="277">
        <f>IF('Gr 4'!$G$7&lt;&gt;"",'Gr 4'!$G$7,"")</f>
        <v>3</v>
      </c>
      <c r="R47" s="275">
        <f>IF('Gr 4'!$E$22&lt;&gt;"",'Gr 4'!$E$22,"")</f>
        <v>3</v>
      </c>
      <c r="S47" s="276" t="str">
        <f>IF(T47&lt;&gt;"",":","")</f>
        <v>:</v>
      </c>
      <c r="T47" s="277">
        <f>IF('Gr 4'!$G$22&lt;&gt;"",'Gr 4'!$G$22,"")</f>
        <v>2</v>
      </c>
      <c r="U47" s="190">
        <f>IF('Gr 4'!$E$17&lt;&gt;"",'Gr 4'!$E$17,"")</f>
        <v>1</v>
      </c>
      <c r="V47" s="185" t="str">
        <f t="shared" si="61"/>
        <v>:</v>
      </c>
      <c r="W47" s="191">
        <f>IF('Gr 4'!$G$17&lt;&gt;"",'Gr 4'!$G$17,"")</f>
        <v>3</v>
      </c>
      <c r="X47" s="190">
        <f>IF('Gr 4'!$E$12&lt;&gt;"",'Gr 4'!$E$12,"")</f>
        <v>3</v>
      </c>
      <c r="Y47" s="185" t="str">
        <f t="shared" si="62"/>
        <v>:</v>
      </c>
      <c r="Z47" s="191">
        <f>IF('Gr 4'!$G$12&lt;&gt;"",'Gr 4'!$G$12,"")</f>
        <v>1</v>
      </c>
      <c r="AA47" s="192">
        <f t="shared" si="64"/>
        <v>4</v>
      </c>
      <c r="AB47" s="193" t="str">
        <f t="shared" si="65"/>
        <v>:</v>
      </c>
      <c r="AC47" s="194">
        <f t="shared" si="66"/>
        <v>3</v>
      </c>
      <c r="AD47" s="195">
        <f t="shared" si="67"/>
        <v>16</v>
      </c>
      <c r="AE47" s="193" t="s">
        <v>11</v>
      </c>
      <c r="AF47" s="193">
        <f t="shared" si="68"/>
        <v>13</v>
      </c>
      <c r="AG47" s="196">
        <f>IF(AA47+AC47&gt;0,RANK(sonuc!AI47,sonuc!AI$44:AI$51),"")</f>
        <v>2</v>
      </c>
      <c r="AH47" s="196" t="e">
        <f>#REF!</f>
        <v>#REF!</v>
      </c>
      <c r="AI47" s="197">
        <f>(sonuc!AA47*1000+sonuc!AC47*200+(sonuc!AD47-sonuc!AF47)*20)</f>
        <v>4660</v>
      </c>
      <c r="AJ47" s="109">
        <f>IF(AA47+AC47&gt;0,sonuc!AA47+sonuc!AC47,"")</f>
        <v>7</v>
      </c>
      <c r="AK47" s="118"/>
    </row>
    <row r="48" spans="1:37" ht="15.75">
      <c r="A48" s="167">
        <v>5</v>
      </c>
      <c r="B48" s="374" t="s">
        <v>108</v>
      </c>
      <c r="C48" s="359">
        <f>+Q44</f>
        <v>2</v>
      </c>
      <c r="D48" s="273" t="str">
        <f t="shared" ref="D48:D51" si="71">IF(E48&lt;&gt;"",":","")</f>
        <v>:</v>
      </c>
      <c r="E48" s="274">
        <f>+O44</f>
        <v>3</v>
      </c>
      <c r="F48" s="275">
        <f>+Q45</f>
        <v>3</v>
      </c>
      <c r="G48" s="276" t="str">
        <f t="shared" si="69"/>
        <v>:</v>
      </c>
      <c r="H48" s="277">
        <f>+O45</f>
        <v>2</v>
      </c>
      <c r="I48" s="275">
        <f>+Q46</f>
        <v>1</v>
      </c>
      <c r="J48" s="276" t="str">
        <f t="shared" si="70"/>
        <v>:</v>
      </c>
      <c r="K48" s="274">
        <f>+O46</f>
        <v>3</v>
      </c>
      <c r="L48" s="275">
        <f>+Q47</f>
        <v>3</v>
      </c>
      <c r="M48" s="276" t="str">
        <f t="shared" ref="M48:M51" si="72">IF(N48&lt;&gt;"",":","")</f>
        <v>:</v>
      </c>
      <c r="N48" s="277">
        <f>+O47</f>
        <v>2</v>
      </c>
      <c r="O48" s="187"/>
      <c r="P48" s="188"/>
      <c r="Q48" s="189"/>
      <c r="R48" s="275">
        <f>IF('Gr 4'!$N$7&lt;&gt;"",'Gr 4'!$N$7,"")</f>
        <v>0</v>
      </c>
      <c r="S48" s="276" t="str">
        <f>IF(T48&lt;&gt;"",":","")</f>
        <v>:</v>
      </c>
      <c r="T48" s="277">
        <f>IF('Gr 4'!$P$7&lt;&gt;"",'Gr 4'!$P$7,"")</f>
        <v>3</v>
      </c>
      <c r="U48" s="275">
        <f>IF('Gr 4'!$P$12&lt;&gt;"",'Gr 4'!$P$12,"")</f>
        <v>1</v>
      </c>
      <c r="V48" s="276" t="str">
        <f t="shared" si="61"/>
        <v>:</v>
      </c>
      <c r="W48" s="277">
        <f>IF('Gr 4'!$N$12&lt;&gt;"",'Gr 4'!$N$12,"")</f>
        <v>3</v>
      </c>
      <c r="X48" s="275">
        <f>IF('Gr 4'!$P$16&lt;&gt;"",'Gr 4'!$P$16,"")</f>
        <v>3</v>
      </c>
      <c r="Y48" s="276" t="str">
        <f t="shared" si="62"/>
        <v>:</v>
      </c>
      <c r="Z48" s="277">
        <f>IF('Gr 4'!$N$16&lt;&gt;"",'Gr 4'!$N$16,"")</f>
        <v>0</v>
      </c>
      <c r="AA48" s="278">
        <f t="shared" si="64"/>
        <v>3</v>
      </c>
      <c r="AB48" s="273" t="str">
        <f t="shared" si="65"/>
        <v>:</v>
      </c>
      <c r="AC48" s="279">
        <f t="shared" si="66"/>
        <v>4</v>
      </c>
      <c r="AD48" s="280">
        <f t="shared" si="67"/>
        <v>13</v>
      </c>
      <c r="AE48" s="273" t="s">
        <v>11</v>
      </c>
      <c r="AF48" s="273">
        <f t="shared" si="68"/>
        <v>16</v>
      </c>
      <c r="AG48" s="281">
        <f>IF(AA48+AC48&gt;0,RANK(sonuc!AI48,sonuc!AI$44:AI$51),"")</f>
        <v>5</v>
      </c>
      <c r="AH48" s="281" t="e">
        <f>#REF!</f>
        <v>#REF!</v>
      </c>
      <c r="AI48" s="282">
        <f>(sonuc!AA48*1000+sonuc!AC48*200+(sonuc!AD48-sonuc!AF48)*20)</f>
        <v>3740</v>
      </c>
      <c r="AJ48" s="109">
        <f>IF(AA48+AC48&gt;0,sonuc!AA48+sonuc!AC48,"")</f>
        <v>7</v>
      </c>
    </row>
    <row r="49" spans="1:37" ht="15.75">
      <c r="A49" s="167">
        <v>6</v>
      </c>
      <c r="B49" s="374" t="s">
        <v>109</v>
      </c>
      <c r="C49" s="359">
        <f>+T44</f>
        <v>3</v>
      </c>
      <c r="D49" s="276" t="str">
        <f t="shared" si="71"/>
        <v>:</v>
      </c>
      <c r="E49" s="274">
        <f>+R44</f>
        <v>2</v>
      </c>
      <c r="F49" s="272">
        <f>+T45</f>
        <v>2</v>
      </c>
      <c r="G49" s="276" t="str">
        <f t="shared" si="69"/>
        <v>:</v>
      </c>
      <c r="H49" s="274">
        <f>+R45</f>
        <v>3</v>
      </c>
      <c r="I49" s="272">
        <f>+T46</f>
        <v>3</v>
      </c>
      <c r="J49" s="276" t="str">
        <f t="shared" si="70"/>
        <v>:</v>
      </c>
      <c r="K49" s="274">
        <f>+R46</f>
        <v>1</v>
      </c>
      <c r="L49" s="272">
        <f>+T47</f>
        <v>2</v>
      </c>
      <c r="M49" s="276" t="str">
        <f>IF(N49&lt;&gt;"",":","")</f>
        <v>:</v>
      </c>
      <c r="N49" s="274">
        <f>+R47</f>
        <v>3</v>
      </c>
      <c r="O49" s="272">
        <f>+T48</f>
        <v>3</v>
      </c>
      <c r="P49" s="276" t="str">
        <f t="shared" ref="P49:P51" si="73">IF(Q49&lt;&gt;"",":","")</f>
        <v>:</v>
      </c>
      <c r="Q49" s="274">
        <f>+R48</f>
        <v>0</v>
      </c>
      <c r="R49" s="187"/>
      <c r="S49" s="188"/>
      <c r="T49" s="189"/>
      <c r="U49" s="275">
        <f>IF('Gr 4'!$P$17&lt;&gt;"",'Gr 4'!$P$17,"")</f>
        <v>0</v>
      </c>
      <c r="V49" s="276" t="str">
        <f t="shared" si="61"/>
        <v>:</v>
      </c>
      <c r="W49" s="277">
        <f>IF('Gr 4'!$N$17&lt;&gt;"",'Gr 4'!$N$17,"")</f>
        <v>3</v>
      </c>
      <c r="X49" s="275">
        <f>IF('Gr 4'!$P$10&lt;&gt;"",'Gr 4'!$P$10,"")</f>
        <v>3</v>
      </c>
      <c r="Y49" s="276" t="str">
        <f t="shared" si="62"/>
        <v>:</v>
      </c>
      <c r="Z49" s="277">
        <f>IF('Gr 4'!$N$10&lt;&gt;"",'Gr 4'!$N$10,"")</f>
        <v>2</v>
      </c>
      <c r="AA49" s="278">
        <f t="shared" si="64"/>
        <v>4</v>
      </c>
      <c r="AB49" s="273" t="str">
        <f t="shared" si="65"/>
        <v>:</v>
      </c>
      <c r="AC49" s="279">
        <f t="shared" si="66"/>
        <v>3</v>
      </c>
      <c r="AD49" s="280">
        <f t="shared" si="67"/>
        <v>16</v>
      </c>
      <c r="AE49" s="273" t="s">
        <v>11</v>
      </c>
      <c r="AF49" s="273">
        <f t="shared" si="68"/>
        <v>14</v>
      </c>
      <c r="AG49" s="281">
        <f>IF(AA49+AC49&gt;0,RANK(sonuc!AI49,sonuc!AI$44:AI$51),"")</f>
        <v>3</v>
      </c>
      <c r="AH49" s="281" t="e">
        <f>#REF!</f>
        <v>#REF!</v>
      </c>
      <c r="AI49" s="282">
        <f>(sonuc!AA49*1000+sonuc!AC49*200+(sonuc!AD49-sonuc!AF49)*20)</f>
        <v>4640</v>
      </c>
      <c r="AJ49" s="109">
        <f>IF(AA49+AC49&gt;0,sonuc!AA49+sonuc!AC49,"")</f>
        <v>7</v>
      </c>
    </row>
    <row r="50" spans="1:37" ht="15.75">
      <c r="A50" s="167">
        <v>7</v>
      </c>
      <c r="B50" s="375" t="s">
        <v>130</v>
      </c>
      <c r="C50" s="218">
        <f>+W44</f>
        <v>3</v>
      </c>
      <c r="D50" s="193" t="str">
        <f t="shared" si="71"/>
        <v>:</v>
      </c>
      <c r="E50" s="186">
        <f>+U44</f>
        <v>1</v>
      </c>
      <c r="F50" s="275">
        <f>+W45</f>
        <v>3</v>
      </c>
      <c r="G50" s="276" t="str">
        <f t="shared" si="69"/>
        <v>:</v>
      </c>
      <c r="H50" s="277">
        <f>+U45</f>
        <v>0</v>
      </c>
      <c r="I50" s="190">
        <f>+W46</f>
        <v>3</v>
      </c>
      <c r="J50" s="185" t="str">
        <f t="shared" si="70"/>
        <v>:</v>
      </c>
      <c r="K50" s="191">
        <f>+U46</f>
        <v>1</v>
      </c>
      <c r="L50" s="190">
        <f>+W47</f>
        <v>3</v>
      </c>
      <c r="M50" s="185" t="str">
        <f t="shared" si="72"/>
        <v>:</v>
      </c>
      <c r="N50" s="191">
        <f>+U47</f>
        <v>1</v>
      </c>
      <c r="O50" s="275">
        <f>+W48</f>
        <v>3</v>
      </c>
      <c r="P50" s="276" t="str">
        <f t="shared" si="73"/>
        <v>:</v>
      </c>
      <c r="Q50" s="277">
        <f>+U48</f>
        <v>1</v>
      </c>
      <c r="R50" s="275">
        <f>+W49</f>
        <v>3</v>
      </c>
      <c r="S50" s="276" t="str">
        <f t="shared" ref="S50:S51" si="74">IF(T50&lt;&gt;"",":","")</f>
        <v>:</v>
      </c>
      <c r="T50" s="277">
        <f>+U49</f>
        <v>0</v>
      </c>
      <c r="U50" s="187"/>
      <c r="V50" s="188"/>
      <c r="W50" s="189"/>
      <c r="X50" s="190">
        <f>IF('Gr 4'!$P$6&lt;&gt;"",'Gr 4'!$P$6,"")</f>
        <v>3</v>
      </c>
      <c r="Y50" s="185" t="str">
        <f t="shared" si="62"/>
        <v>:</v>
      </c>
      <c r="Z50" s="191">
        <f>IF('Gr 4'!$N$6&lt;&gt;"",'Gr 4'!$N$6,"")</f>
        <v>1</v>
      </c>
      <c r="AA50" s="192">
        <f t="shared" si="64"/>
        <v>7</v>
      </c>
      <c r="AB50" s="193" t="str">
        <f t="shared" si="65"/>
        <v>:</v>
      </c>
      <c r="AC50" s="194">
        <f t="shared" si="66"/>
        <v>0</v>
      </c>
      <c r="AD50" s="195">
        <f t="shared" si="67"/>
        <v>21</v>
      </c>
      <c r="AE50" s="193" t="s">
        <v>11</v>
      </c>
      <c r="AF50" s="193">
        <f t="shared" si="68"/>
        <v>5</v>
      </c>
      <c r="AG50" s="196">
        <f>IF(AA50+AC50&gt;0,RANK(sonuc!AI50,sonuc!AI$44:AI$51),"")</f>
        <v>1</v>
      </c>
      <c r="AH50" s="196" t="e">
        <f>#REF!</f>
        <v>#REF!</v>
      </c>
      <c r="AI50" s="197">
        <f>(sonuc!AA50*1000+sonuc!AC50*200+(sonuc!AD50-sonuc!AF50)*20)</f>
        <v>7320</v>
      </c>
      <c r="AJ50" s="109">
        <f>IF(AA50+AC50&gt;0,sonuc!AA50+sonuc!AC50,"")</f>
        <v>7</v>
      </c>
    </row>
    <row r="51" spans="1:37" ht="16.5" thickBot="1">
      <c r="A51" s="168">
        <v>8</v>
      </c>
      <c r="B51" s="376" t="s">
        <v>129</v>
      </c>
      <c r="C51" s="219">
        <f>+Z44</f>
        <v>2</v>
      </c>
      <c r="D51" s="201" t="str">
        <f t="shared" si="71"/>
        <v>:</v>
      </c>
      <c r="E51" s="202">
        <f>+X44</f>
        <v>3</v>
      </c>
      <c r="F51" s="286">
        <f>+Z45</f>
        <v>2</v>
      </c>
      <c r="G51" s="287" t="str">
        <f t="shared" si="69"/>
        <v>:</v>
      </c>
      <c r="H51" s="288">
        <f>+X45</f>
        <v>3</v>
      </c>
      <c r="I51" s="200">
        <f>+Z46</f>
        <v>3</v>
      </c>
      <c r="J51" s="201" t="str">
        <f t="shared" si="70"/>
        <v>:</v>
      </c>
      <c r="K51" s="202">
        <f>+X46</f>
        <v>1</v>
      </c>
      <c r="L51" s="200">
        <f>+Z47</f>
        <v>1</v>
      </c>
      <c r="M51" s="201" t="str">
        <f t="shared" si="72"/>
        <v>:</v>
      </c>
      <c r="N51" s="202">
        <f>+X47</f>
        <v>3</v>
      </c>
      <c r="O51" s="286">
        <f>+Z48</f>
        <v>0</v>
      </c>
      <c r="P51" s="287" t="str">
        <f t="shared" si="73"/>
        <v>:</v>
      </c>
      <c r="Q51" s="288">
        <f>+X48</f>
        <v>3</v>
      </c>
      <c r="R51" s="286">
        <f>+Z49</f>
        <v>2</v>
      </c>
      <c r="S51" s="287" t="str">
        <f t="shared" si="74"/>
        <v>:</v>
      </c>
      <c r="T51" s="288">
        <f>+X49</f>
        <v>3</v>
      </c>
      <c r="U51" s="200">
        <f>+Z50</f>
        <v>1</v>
      </c>
      <c r="V51" s="201" t="str">
        <f>IF(W51&lt;&gt;"",":","")</f>
        <v>:</v>
      </c>
      <c r="W51" s="202">
        <f>+X50</f>
        <v>3</v>
      </c>
      <c r="X51" s="203"/>
      <c r="Y51" s="204"/>
      <c r="Z51" s="205"/>
      <c r="AA51" s="206">
        <f t="shared" si="64"/>
        <v>1</v>
      </c>
      <c r="AB51" s="207" t="str">
        <f t="shared" si="65"/>
        <v>:</v>
      </c>
      <c r="AC51" s="208">
        <f t="shared" si="66"/>
        <v>6</v>
      </c>
      <c r="AD51" s="209">
        <f t="shared" si="67"/>
        <v>11</v>
      </c>
      <c r="AE51" s="207" t="s">
        <v>11</v>
      </c>
      <c r="AF51" s="207">
        <f t="shared" si="68"/>
        <v>19</v>
      </c>
      <c r="AG51" s="210">
        <f>IF(AA51+AC51&gt;0,RANK(sonuc!AI51,sonuc!AI$44:AI$51),"")</f>
        <v>8</v>
      </c>
      <c r="AH51" s="210" t="e">
        <f>#REF!</f>
        <v>#REF!</v>
      </c>
      <c r="AI51" s="211">
        <f>(sonuc!AA51*1000+sonuc!AC51*200+(sonuc!AD51-sonuc!AF51)*20)</f>
        <v>2040</v>
      </c>
      <c r="AJ51" s="109">
        <f>IF(AA51+AC51&gt;0,sonuc!AA51+sonuc!AC51,"")</f>
        <v>7</v>
      </c>
    </row>
    <row r="52" spans="1:37" ht="19.5" thickBot="1">
      <c r="A52" s="390" t="s">
        <v>70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2"/>
      <c r="AJ52" s="109"/>
    </row>
    <row r="53" spans="1:37" ht="16.5" thickBot="1">
      <c r="A53" s="134" t="s">
        <v>0</v>
      </c>
      <c r="B53" s="135" t="s">
        <v>1</v>
      </c>
      <c r="C53" s="398">
        <v>1</v>
      </c>
      <c r="D53" s="399"/>
      <c r="E53" s="400"/>
      <c r="F53" s="398">
        <v>2</v>
      </c>
      <c r="G53" s="399"/>
      <c r="H53" s="400"/>
      <c r="I53" s="398">
        <v>3</v>
      </c>
      <c r="J53" s="399"/>
      <c r="K53" s="400"/>
      <c r="L53" s="398">
        <v>4</v>
      </c>
      <c r="M53" s="399"/>
      <c r="N53" s="400"/>
      <c r="O53" s="398">
        <v>5</v>
      </c>
      <c r="P53" s="399"/>
      <c r="Q53" s="400"/>
      <c r="R53" s="398">
        <v>6</v>
      </c>
      <c r="S53" s="399"/>
      <c r="T53" s="400"/>
      <c r="U53" s="398">
        <v>7</v>
      </c>
      <c r="V53" s="399"/>
      <c r="W53" s="400"/>
      <c r="X53" s="398">
        <v>8</v>
      </c>
      <c r="Y53" s="399"/>
      <c r="Z53" s="400"/>
      <c r="AA53" s="394" t="s">
        <v>10</v>
      </c>
      <c r="AB53" s="395"/>
      <c r="AC53" s="397"/>
      <c r="AD53" s="394" t="s">
        <v>48</v>
      </c>
      <c r="AE53" s="395"/>
      <c r="AF53" s="396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72" t="s">
        <v>110</v>
      </c>
      <c r="C54" s="173"/>
      <c r="D54" s="173"/>
      <c r="E54" s="174"/>
      <c r="F54" s="175">
        <f>IF('Gr 5'!$N$9&lt;&gt;"",'Gr 5'!$N$9,"")</f>
        <v>3</v>
      </c>
      <c r="G54" s="176" t="str">
        <f>IF(H54&lt;&gt;"",":","")</f>
        <v>:</v>
      </c>
      <c r="H54" s="177">
        <f>IF('Gr 5'!$P$9&lt;&gt;"",'Gr 5'!$P$9,"")</f>
        <v>1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0</v>
      </c>
      <c r="L54" s="256">
        <f>IF('Gr 5'!$N$4&lt;&gt;"",'Gr 5'!$N$4,"")</f>
        <v>3</v>
      </c>
      <c r="M54" s="257" t="str">
        <f>IF(N54&lt;&gt;"",":","")</f>
        <v>:</v>
      </c>
      <c r="N54" s="258">
        <f>IF('Gr 5'!$P$4&lt;&gt;"",'Gr 5'!$P$4,"")</f>
        <v>1</v>
      </c>
      <c r="O54" s="175">
        <f>IF('Gr 5'!$E$19&lt;&gt;"",'Gr 5'!$E$19,"")</f>
        <v>0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0</v>
      </c>
      <c r="U54" s="283">
        <f>IF('Gr 5'!$E$9&lt;&gt;"",'Gr 5'!$E$9,"")</f>
        <v>3</v>
      </c>
      <c r="V54" s="284" t="str">
        <f t="shared" ref="V54:V59" si="75">IF(W54&lt;&gt;"",":","")</f>
        <v>:</v>
      </c>
      <c r="W54" s="285">
        <f>IF('Gr 5'!$G$9&lt;&gt;"",'Gr 5'!$G$9,"")</f>
        <v>0</v>
      </c>
      <c r="X54" s="175">
        <f>IF('Gr 5'!$E$4&lt;&gt;"",'Gr 5'!$E$4,"")</f>
        <v>2</v>
      </c>
      <c r="Y54" s="176" t="str">
        <f t="shared" ref="Y54:Y60" si="76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5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2</v>
      </c>
      <c r="AD54" s="181">
        <f>SUM(C54,F54,I54,L54,O54,R54,U54,X54)</f>
        <v>17</v>
      </c>
      <c r="AE54" s="179" t="s">
        <v>11</v>
      </c>
      <c r="AF54" s="179">
        <f>SUM(E54,H54,K54,N54,Q54,T54,W54,Z54)</f>
        <v>8</v>
      </c>
      <c r="AG54" s="182">
        <f>IF(AA54+AC54&gt;0,RANK(sonuc!AI54,sonuc!AI$54:AI$61),"")</f>
        <v>2</v>
      </c>
      <c r="AH54" s="182" t="e">
        <f>#REF!</f>
        <v>#REF!</v>
      </c>
      <c r="AI54" s="183">
        <f>(sonuc!AA54*1000+sonuc!AC54*200+(sonuc!AD54-sonuc!AF54)*20)</f>
        <v>5580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54" t="s">
        <v>111</v>
      </c>
      <c r="C55" s="218">
        <f>+H54</f>
        <v>1</v>
      </c>
      <c r="D55" s="185" t="str">
        <f>IF(E55&lt;&gt;"",":","")</f>
        <v>:</v>
      </c>
      <c r="E55" s="186">
        <f>+F54</f>
        <v>3</v>
      </c>
      <c r="F55" s="187"/>
      <c r="G55" s="188"/>
      <c r="H55" s="189"/>
      <c r="I55" s="190">
        <f>IF('Gr 5'!$N$5&lt;&gt;"",'Gr 5'!$N$5,"")</f>
        <v>0</v>
      </c>
      <c r="J55" s="185" t="str">
        <f>IF(K55&lt;&gt;"",":","")</f>
        <v>:</v>
      </c>
      <c r="K55" s="191">
        <f>IF('Gr 5'!$P$5&lt;&gt;"",'Gr 5'!$P$5,"")</f>
        <v>3</v>
      </c>
      <c r="L55" s="190">
        <f>IF('Gr 5'!$N$15&lt;&gt;"",'Gr 5'!$N$15,"")</f>
        <v>3</v>
      </c>
      <c r="M55" s="185" t="str">
        <f t="shared" ref="M55:M56" si="78">IF(N55&lt;&gt;"",":","")</f>
        <v>:</v>
      </c>
      <c r="N55" s="191">
        <f>IF('Gr 5'!$P$15&lt;&gt;"",'Gr 5'!$P$15,"")</f>
        <v>1</v>
      </c>
      <c r="O55" s="190">
        <f>IF('Gr 5'!$E$15&lt;&gt;"",'Gr 5'!$E$15,"")</f>
        <v>2</v>
      </c>
      <c r="P55" s="185" t="str">
        <f>IF(Q55&lt;&gt;"",":","")</f>
        <v>:</v>
      </c>
      <c r="Q55" s="191">
        <f>IF('Gr 5'!$G$15&lt;&gt;"",'Gr 5'!$G$15,"")</f>
        <v>3</v>
      </c>
      <c r="R55" s="190">
        <f>IF('Gr 5'!$E$10&lt;&gt;"",'Gr 5'!$E$10,"")</f>
        <v>2</v>
      </c>
      <c r="S55" s="185" t="str">
        <f>IF(T55&lt;&gt;"",":","")</f>
        <v>:</v>
      </c>
      <c r="T55" s="191">
        <f>IF('Gr 5'!$G$10&lt;&gt;"",'Gr 5'!$G$10,"")</f>
        <v>3</v>
      </c>
      <c r="U55" s="275">
        <f>IF('Gr 5'!$E$5&lt;&gt;"",'Gr 5'!$E$5,"")</f>
        <v>3</v>
      </c>
      <c r="V55" s="276" t="str">
        <f t="shared" si="75"/>
        <v>:</v>
      </c>
      <c r="W55" s="277">
        <f>IF('Gr 5'!$G$5&lt;&gt;"",'Gr 5'!$G$5,"")</f>
        <v>1</v>
      </c>
      <c r="X55" s="190">
        <f>IF('Gr 5'!$E$20&lt;&gt;"",'Gr 5'!$E$20,"")</f>
        <v>1</v>
      </c>
      <c r="Y55" s="185" t="str">
        <f t="shared" si="76"/>
        <v>:</v>
      </c>
      <c r="Z55" s="191">
        <f>IF('Gr 5'!$G$20&lt;&gt;"",'Gr 5'!$G$20,"")</f>
        <v>3</v>
      </c>
      <c r="AA55" s="192">
        <f t="shared" ref="AA55:AA61" si="79">IF(C55&gt;E55,1)+IF(F55&gt;H55,1)+IF(I55&gt;K55,1)+IF(L55&gt;N55,1)+IF(O55&gt;Q55,1)+IF(R55&gt;T55,1)+IF(U55&gt;W55,1)+IF(X55&gt;Z55,1)</f>
        <v>2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5</v>
      </c>
      <c r="AD55" s="195">
        <f t="shared" ref="AD55:AD61" si="82">SUM(C55,F55,I55,L55,O55,R55,U55,X55)</f>
        <v>12</v>
      </c>
      <c r="AE55" s="193" t="s">
        <v>11</v>
      </c>
      <c r="AF55" s="193">
        <f t="shared" ref="AF55:AF61" si="83">SUM(E55,H55,K55,N55,Q55,T55,W55,Z55)</f>
        <v>17</v>
      </c>
      <c r="AG55" s="196">
        <f>IF(AA55+AC55&gt;0,RANK(sonuc!AI55,sonuc!AI$54:AI$61),"")</f>
        <v>6</v>
      </c>
      <c r="AH55" s="196" t="e">
        <f>#REF!</f>
        <v>#REF!</v>
      </c>
      <c r="AI55" s="197">
        <f>(sonuc!AA55*1000+sonuc!AC55*200+(sonuc!AD55-sonuc!AF55)*20)</f>
        <v>2900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55" t="s">
        <v>112</v>
      </c>
      <c r="C56" s="218">
        <f>+K54</f>
        <v>0</v>
      </c>
      <c r="D56" s="199" t="str">
        <f>IF(E56&lt;&gt;"",":","")</f>
        <v>:</v>
      </c>
      <c r="E56" s="186">
        <f>+I54</f>
        <v>3</v>
      </c>
      <c r="F56" s="190">
        <f>+K55</f>
        <v>3</v>
      </c>
      <c r="G56" s="185" t="str">
        <f t="shared" ref="G56:G61" si="84">IF(H56&lt;&gt;"",":","")</f>
        <v>:</v>
      </c>
      <c r="H56" s="191">
        <f>+I55</f>
        <v>0</v>
      </c>
      <c r="I56" s="187"/>
      <c r="J56" s="188"/>
      <c r="K56" s="189"/>
      <c r="L56" s="259">
        <f>IF('Gr 5'!$P$11&lt;&gt;"",'Gr 5'!$P$11,"")</f>
        <v>3</v>
      </c>
      <c r="M56" s="260" t="str">
        <f t="shared" si="78"/>
        <v>:</v>
      </c>
      <c r="N56" s="261">
        <f>IF('Gr 5'!$N$11&lt;&gt;"",'Gr 5'!$N$11,"")</f>
        <v>1</v>
      </c>
      <c r="O56" s="190">
        <f>IF('Gr 5'!$E$11&lt;&gt;"",'Gr 5'!$E$11,"")</f>
        <v>1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3</v>
      </c>
      <c r="S56" s="185" t="str">
        <f>IF(T56&lt;&gt;"",":","")</f>
        <v>:</v>
      </c>
      <c r="T56" s="191">
        <f>IF('Gr 5'!$G$6&lt;&gt;"",'Gr 5'!$G$6,"")</f>
        <v>1</v>
      </c>
      <c r="U56" s="275">
        <f>IF('Gr 5'!$E$21&lt;&gt;"",'Gr 5'!$E$21,"")</f>
        <v>3</v>
      </c>
      <c r="V56" s="276" t="str">
        <f t="shared" si="75"/>
        <v>:</v>
      </c>
      <c r="W56" s="277">
        <f>IF('Gr 5'!$G$21&lt;&gt;"",'Gr 5'!$G$21,"")</f>
        <v>1</v>
      </c>
      <c r="X56" s="190">
        <f>IF('Gr 5'!$E$16&lt;&gt;"",'Gr 5'!$E$16,"")</f>
        <v>1</v>
      </c>
      <c r="Y56" s="185" t="str">
        <f t="shared" si="76"/>
        <v>:</v>
      </c>
      <c r="Z56" s="191">
        <f>IF('Gr 5'!$G$16&lt;&gt;"",'Gr 5'!$G$16,"")</f>
        <v>3</v>
      </c>
      <c r="AA56" s="192">
        <f t="shared" si="79"/>
        <v>4</v>
      </c>
      <c r="AB56" s="193" t="str">
        <f t="shared" si="80"/>
        <v>:</v>
      </c>
      <c r="AC56" s="194">
        <f t="shared" si="81"/>
        <v>3</v>
      </c>
      <c r="AD56" s="195">
        <f t="shared" si="82"/>
        <v>14</v>
      </c>
      <c r="AE56" s="193" t="s">
        <v>11</v>
      </c>
      <c r="AF56" s="193">
        <f t="shared" si="83"/>
        <v>12</v>
      </c>
      <c r="AG56" s="196">
        <f>IF(AA56+AC56&gt;0,RANK(sonuc!AI56,sonuc!AI$54:AI$61),"")</f>
        <v>4</v>
      </c>
      <c r="AH56" s="196" t="e">
        <f>#REF!</f>
        <v>#REF!</v>
      </c>
      <c r="AI56" s="197">
        <f>(sonuc!AA56*1000+sonuc!AC56*200+(sonuc!AD56-sonuc!AF56)*20)</f>
        <v>4640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55" t="s">
        <v>131</v>
      </c>
      <c r="C57" s="218">
        <f>+N54</f>
        <v>1</v>
      </c>
      <c r="D57" s="185" t="str">
        <f>IF(E57&lt;&gt;"",":","")</f>
        <v>:</v>
      </c>
      <c r="E57" s="186">
        <f>+L54</f>
        <v>3</v>
      </c>
      <c r="F57" s="184">
        <f>+N55</f>
        <v>1</v>
      </c>
      <c r="G57" s="185" t="str">
        <f t="shared" si="84"/>
        <v>:</v>
      </c>
      <c r="H57" s="186">
        <f>+L55</f>
        <v>3</v>
      </c>
      <c r="I57" s="184">
        <f>+N56</f>
        <v>1</v>
      </c>
      <c r="J57" s="185" t="str">
        <f t="shared" ref="J57:J61" si="85">IF(K57&lt;&gt;"",":","")</f>
        <v>:</v>
      </c>
      <c r="K57" s="186">
        <f>+L56</f>
        <v>3</v>
      </c>
      <c r="L57" s="187"/>
      <c r="M57" s="188"/>
      <c r="N57" s="189"/>
      <c r="O57" s="190">
        <f>IF('Gr 5'!$E$7&lt;&gt;"",'Gr 5'!$E$7,"")</f>
        <v>1</v>
      </c>
      <c r="P57" s="185" t="str">
        <f>IF(Q57&lt;&gt;"",":","")</f>
        <v>:</v>
      </c>
      <c r="Q57" s="191">
        <f>IF('Gr 5'!$G$7&lt;&gt;"",'Gr 5'!$G$7,"")</f>
        <v>3</v>
      </c>
      <c r="R57" s="190">
        <f>IF('Gr 5'!$E$22&lt;&gt;"",'Gr 5'!$E$22,"")</f>
        <v>1</v>
      </c>
      <c r="S57" s="185" t="str">
        <f>IF(T57&lt;&gt;"",":","")</f>
        <v>:</v>
      </c>
      <c r="T57" s="191">
        <f>IF('Gr 5'!$G$22&lt;&gt;"",'Gr 5'!$G$22,"")</f>
        <v>3</v>
      </c>
      <c r="U57" s="275">
        <f>IF('Gr 5'!$E$17&lt;&gt;"",'Gr 5'!$E$17,"")</f>
        <v>3</v>
      </c>
      <c r="V57" s="276" t="str">
        <f t="shared" si="75"/>
        <v>:</v>
      </c>
      <c r="W57" s="277">
        <f>IF('Gr 5'!$G$17&lt;&gt;"",'Gr 5'!$G$17,"")</f>
        <v>2</v>
      </c>
      <c r="X57" s="190">
        <f>IF('Gr 5'!$E$12&lt;&gt;"",'Gr 5'!$E$12,"")</f>
        <v>1</v>
      </c>
      <c r="Y57" s="185" t="str">
        <f t="shared" si="76"/>
        <v>:</v>
      </c>
      <c r="Z57" s="191">
        <f>IF('Gr 5'!$G$12&lt;&gt;"",'Gr 5'!$G$12,"")</f>
        <v>3</v>
      </c>
      <c r="AA57" s="192">
        <f t="shared" si="79"/>
        <v>1</v>
      </c>
      <c r="AB57" s="193" t="str">
        <f t="shared" si="80"/>
        <v>:</v>
      </c>
      <c r="AC57" s="194">
        <f t="shared" si="81"/>
        <v>6</v>
      </c>
      <c r="AD57" s="195">
        <f t="shared" si="82"/>
        <v>9</v>
      </c>
      <c r="AE57" s="193" t="s">
        <v>11</v>
      </c>
      <c r="AF57" s="193">
        <f t="shared" si="83"/>
        <v>20</v>
      </c>
      <c r="AG57" s="196">
        <f>IF(AA57+AC57&gt;0,RANK(sonuc!AI57,sonuc!AI$54:AI$61),"")</f>
        <v>7</v>
      </c>
      <c r="AH57" s="196" t="e">
        <f>#REF!</f>
        <v>#REF!</v>
      </c>
      <c r="AI57" s="197">
        <f>(sonuc!AA57*1000+sonuc!AC57*200+(sonuc!AD57-sonuc!AF57)*20)</f>
        <v>1980</v>
      </c>
      <c r="AJ57" s="109">
        <f>IF(AA57+AC57&gt;0,sonuc!AA57+sonuc!AC57,"")</f>
        <v>7</v>
      </c>
    </row>
    <row r="58" spans="1:37" ht="15.75">
      <c r="A58" s="167">
        <v>5</v>
      </c>
      <c r="B58" s="355" t="s">
        <v>113</v>
      </c>
      <c r="C58" s="218">
        <f>+Q54</f>
        <v>3</v>
      </c>
      <c r="D58" s="193" t="str">
        <f t="shared" ref="D58:D61" si="86">IF(E58&lt;&gt;"",":","")</f>
        <v>:</v>
      </c>
      <c r="E58" s="186">
        <f>+O54</f>
        <v>0</v>
      </c>
      <c r="F58" s="190">
        <f>+Q55</f>
        <v>3</v>
      </c>
      <c r="G58" s="185" t="str">
        <f t="shared" si="84"/>
        <v>:</v>
      </c>
      <c r="H58" s="191">
        <f>+O55</f>
        <v>2</v>
      </c>
      <c r="I58" s="190">
        <f>+Q56</f>
        <v>3</v>
      </c>
      <c r="J58" s="185" t="str">
        <f t="shared" si="85"/>
        <v>:</v>
      </c>
      <c r="K58" s="186">
        <f>+O56</f>
        <v>1</v>
      </c>
      <c r="L58" s="190">
        <f>+Q57</f>
        <v>3</v>
      </c>
      <c r="M58" s="185" t="str">
        <f t="shared" ref="M58:M61" si="87">IF(N58&lt;&gt;"",":","")</f>
        <v>:</v>
      </c>
      <c r="N58" s="191">
        <f>+O57</f>
        <v>1</v>
      </c>
      <c r="O58" s="187"/>
      <c r="P58" s="188"/>
      <c r="Q58" s="189"/>
      <c r="R58" s="190">
        <f>IF('Gr 5'!$N$7&lt;&gt;"",'Gr 5'!$N$7,"")</f>
        <v>1</v>
      </c>
      <c r="S58" s="185" t="str">
        <f>IF(T58&lt;&gt;"",":","")</f>
        <v>:</v>
      </c>
      <c r="T58" s="191">
        <f>IF('Gr 5'!$P$7&lt;&gt;"",'Gr 5'!$P$7,"")</f>
        <v>3</v>
      </c>
      <c r="U58" s="275">
        <f>IF('Gr 5'!$P$12&lt;&gt;"",'Gr 5'!$P$12,"")</f>
        <v>3</v>
      </c>
      <c r="V58" s="276" t="str">
        <f t="shared" si="75"/>
        <v>:</v>
      </c>
      <c r="W58" s="277">
        <f>IF('Gr 5'!$N$12&lt;&gt;"",'Gr 5'!$N$12,"")</f>
        <v>0</v>
      </c>
      <c r="X58" s="190">
        <f>IF('Gr 5'!$P$16&lt;&gt;"",'Gr 5'!$P$16,"")</f>
        <v>1</v>
      </c>
      <c r="Y58" s="185" t="str">
        <f t="shared" si="76"/>
        <v>:</v>
      </c>
      <c r="Z58" s="191">
        <f>IF('Gr 5'!$N$16&lt;&gt;"",'Gr 5'!$N$16,"")</f>
        <v>3</v>
      </c>
      <c r="AA58" s="192">
        <f t="shared" si="79"/>
        <v>5</v>
      </c>
      <c r="AB58" s="193" t="str">
        <f t="shared" si="80"/>
        <v>:</v>
      </c>
      <c r="AC58" s="194">
        <f t="shared" si="81"/>
        <v>2</v>
      </c>
      <c r="AD58" s="195">
        <f t="shared" si="82"/>
        <v>17</v>
      </c>
      <c r="AE58" s="193" t="s">
        <v>11</v>
      </c>
      <c r="AF58" s="193">
        <f t="shared" si="83"/>
        <v>10</v>
      </c>
      <c r="AG58" s="196">
        <f>IF(AA58+AC58&gt;0,RANK(sonuc!AI58,sonuc!AI$54:AI$61),"")</f>
        <v>3</v>
      </c>
      <c r="AH58" s="196" t="e">
        <f>#REF!</f>
        <v>#REF!</v>
      </c>
      <c r="AI58" s="197">
        <f>(sonuc!AA58*1000+sonuc!AC58*200+(sonuc!AD58-sonuc!AF58)*20)</f>
        <v>5540</v>
      </c>
      <c r="AJ58" s="109">
        <f>IF(AA58+AC58&gt;0,sonuc!AA58+sonuc!AC58,"")</f>
        <v>7</v>
      </c>
    </row>
    <row r="59" spans="1:37" ht="15.75">
      <c r="A59" s="167">
        <v>6</v>
      </c>
      <c r="B59" s="355" t="s">
        <v>114</v>
      </c>
      <c r="C59" s="218">
        <f>+T54</f>
        <v>0</v>
      </c>
      <c r="D59" s="185" t="str">
        <f t="shared" si="86"/>
        <v>:</v>
      </c>
      <c r="E59" s="186">
        <f>+R54</f>
        <v>3</v>
      </c>
      <c r="F59" s="184">
        <f>+T55</f>
        <v>3</v>
      </c>
      <c r="G59" s="185" t="str">
        <f t="shared" si="84"/>
        <v>:</v>
      </c>
      <c r="H59" s="186">
        <f>+R55</f>
        <v>2</v>
      </c>
      <c r="I59" s="184">
        <f>+T56</f>
        <v>1</v>
      </c>
      <c r="J59" s="185" t="str">
        <f t="shared" si="85"/>
        <v>:</v>
      </c>
      <c r="K59" s="186">
        <f>+R56</f>
        <v>3</v>
      </c>
      <c r="L59" s="184">
        <f>+T57</f>
        <v>3</v>
      </c>
      <c r="M59" s="185" t="str">
        <f>IF(N59&lt;&gt;"",":","")</f>
        <v>:</v>
      </c>
      <c r="N59" s="186">
        <f>+R57</f>
        <v>1</v>
      </c>
      <c r="O59" s="184">
        <f>+T58</f>
        <v>3</v>
      </c>
      <c r="P59" s="185" t="str">
        <f t="shared" ref="P59:P61" si="88">IF(Q59&lt;&gt;"",":","")</f>
        <v>:</v>
      </c>
      <c r="Q59" s="186">
        <f>+R58</f>
        <v>1</v>
      </c>
      <c r="R59" s="187"/>
      <c r="S59" s="188"/>
      <c r="T59" s="189"/>
      <c r="U59" s="275">
        <f>IF('Gr 5'!$P$17&lt;&gt;"",'Gr 5'!$P$17,"")</f>
        <v>1</v>
      </c>
      <c r="V59" s="276" t="str">
        <f t="shared" si="75"/>
        <v>:</v>
      </c>
      <c r="W59" s="277">
        <f>IF('Gr 5'!$N$17&lt;&gt;"",'Gr 5'!$N$17,"")</f>
        <v>3</v>
      </c>
      <c r="X59" s="190">
        <f>IF('Gr 5'!$P$10&lt;&gt;"",'Gr 5'!$P$10,"")</f>
        <v>0</v>
      </c>
      <c r="Y59" s="185" t="str">
        <f t="shared" si="76"/>
        <v>:</v>
      </c>
      <c r="Z59" s="191">
        <f>IF('Gr 5'!$N$10&lt;&gt;"",'Gr 5'!$N$10,"")</f>
        <v>3</v>
      </c>
      <c r="AA59" s="192">
        <f t="shared" si="79"/>
        <v>3</v>
      </c>
      <c r="AB59" s="193" t="str">
        <f t="shared" si="80"/>
        <v>:</v>
      </c>
      <c r="AC59" s="194">
        <f t="shared" si="81"/>
        <v>4</v>
      </c>
      <c r="AD59" s="195">
        <f t="shared" si="82"/>
        <v>11</v>
      </c>
      <c r="AE59" s="193" t="s">
        <v>11</v>
      </c>
      <c r="AF59" s="193">
        <f t="shared" si="83"/>
        <v>16</v>
      </c>
      <c r="AG59" s="196">
        <f>IF(AA59+AC59&gt;0,RANK(sonuc!AI59,sonuc!AI$54:AI$61),"")</f>
        <v>5</v>
      </c>
      <c r="AH59" s="196" t="e">
        <f>#REF!</f>
        <v>#REF!</v>
      </c>
      <c r="AI59" s="197">
        <f>(sonuc!AA59*1000+sonuc!AC59*200+(sonuc!AD59-sonuc!AF59)*20)</f>
        <v>3700</v>
      </c>
      <c r="AJ59" s="109">
        <f>IF(AA59+AC59&gt;0,sonuc!AA59+sonuc!AC59,"")</f>
        <v>7</v>
      </c>
    </row>
    <row r="60" spans="1:37" ht="15.75">
      <c r="A60" s="167">
        <v>7</v>
      </c>
      <c r="B60" s="355" t="s">
        <v>116</v>
      </c>
      <c r="C60" s="359">
        <f>+W54</f>
        <v>0</v>
      </c>
      <c r="D60" s="273" t="str">
        <f t="shared" si="86"/>
        <v>:</v>
      </c>
      <c r="E60" s="274">
        <f>+U54</f>
        <v>3</v>
      </c>
      <c r="F60" s="275">
        <f>+W55</f>
        <v>1</v>
      </c>
      <c r="G60" s="276" t="str">
        <f t="shared" si="84"/>
        <v>:</v>
      </c>
      <c r="H60" s="277">
        <f>+U55</f>
        <v>3</v>
      </c>
      <c r="I60" s="275">
        <f>+W56</f>
        <v>1</v>
      </c>
      <c r="J60" s="276" t="str">
        <f t="shared" si="85"/>
        <v>:</v>
      </c>
      <c r="K60" s="277">
        <f>+U56</f>
        <v>3</v>
      </c>
      <c r="L60" s="275">
        <f>+W57</f>
        <v>2</v>
      </c>
      <c r="M60" s="276" t="str">
        <f t="shared" si="87"/>
        <v>:</v>
      </c>
      <c r="N60" s="277">
        <f>+U57</f>
        <v>3</v>
      </c>
      <c r="O60" s="275">
        <f>+W58</f>
        <v>0</v>
      </c>
      <c r="P60" s="276" t="str">
        <f t="shared" si="88"/>
        <v>:</v>
      </c>
      <c r="Q60" s="277">
        <f>+U58</f>
        <v>3</v>
      </c>
      <c r="R60" s="275">
        <f>+W59</f>
        <v>3</v>
      </c>
      <c r="S60" s="276" t="str">
        <f t="shared" ref="S60:S61" si="89">IF(T60&lt;&gt;"",":","")</f>
        <v>:</v>
      </c>
      <c r="T60" s="277">
        <f>+U59</f>
        <v>1</v>
      </c>
      <c r="U60" s="187"/>
      <c r="V60" s="188"/>
      <c r="W60" s="189"/>
      <c r="X60" s="275">
        <f>IF('Gr 5'!$P$6&lt;&gt;"",'Gr 5'!$P$6,"")</f>
        <v>0</v>
      </c>
      <c r="Y60" s="276" t="str">
        <f t="shared" si="76"/>
        <v>:</v>
      </c>
      <c r="Z60" s="277">
        <f>IF('Gr 5'!$N$6&lt;&gt;"",'Gr 5'!$N$6,"")</f>
        <v>3</v>
      </c>
      <c r="AA60" s="278">
        <f t="shared" si="79"/>
        <v>1</v>
      </c>
      <c r="AB60" s="273" t="str">
        <f t="shared" si="80"/>
        <v>:</v>
      </c>
      <c r="AC60" s="279">
        <f t="shared" si="81"/>
        <v>6</v>
      </c>
      <c r="AD60" s="280">
        <f t="shared" si="82"/>
        <v>7</v>
      </c>
      <c r="AE60" s="273" t="s">
        <v>11</v>
      </c>
      <c r="AF60" s="273">
        <f t="shared" si="83"/>
        <v>19</v>
      </c>
      <c r="AG60" s="281">
        <f>IF(AA60+AC60&gt;0,RANK(sonuc!AI60,sonuc!AI$54:AI$61),"")</f>
        <v>8</v>
      </c>
      <c r="AH60" s="281" t="e">
        <f>#REF!</f>
        <v>#REF!</v>
      </c>
      <c r="AI60" s="282">
        <f>(sonuc!AA60*1000+sonuc!AC60*200+(sonuc!AD60-sonuc!AF60)*20)</f>
        <v>1960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56" t="s">
        <v>133</v>
      </c>
      <c r="C61" s="219">
        <f>+Z54</f>
        <v>3</v>
      </c>
      <c r="D61" s="201" t="str">
        <f t="shared" si="86"/>
        <v>:</v>
      </c>
      <c r="E61" s="202">
        <f>+X54</f>
        <v>2</v>
      </c>
      <c r="F61" s="200">
        <f>+Z55</f>
        <v>3</v>
      </c>
      <c r="G61" s="201" t="str">
        <f t="shared" si="84"/>
        <v>:</v>
      </c>
      <c r="H61" s="202">
        <f>+X55</f>
        <v>1</v>
      </c>
      <c r="I61" s="200">
        <f>+Z56</f>
        <v>3</v>
      </c>
      <c r="J61" s="201" t="str">
        <f t="shared" si="85"/>
        <v>:</v>
      </c>
      <c r="K61" s="202">
        <f>+X56</f>
        <v>1</v>
      </c>
      <c r="L61" s="200">
        <f>+Z57</f>
        <v>3</v>
      </c>
      <c r="M61" s="201" t="str">
        <f t="shared" si="87"/>
        <v>:</v>
      </c>
      <c r="N61" s="202">
        <f>+X57</f>
        <v>1</v>
      </c>
      <c r="O61" s="200">
        <f>+Z58</f>
        <v>3</v>
      </c>
      <c r="P61" s="201" t="str">
        <f t="shared" si="88"/>
        <v>:</v>
      </c>
      <c r="Q61" s="202">
        <f>+X58</f>
        <v>1</v>
      </c>
      <c r="R61" s="200">
        <f>+Z59</f>
        <v>3</v>
      </c>
      <c r="S61" s="201" t="str">
        <f t="shared" si="89"/>
        <v>:</v>
      </c>
      <c r="T61" s="202">
        <f>+X59</f>
        <v>0</v>
      </c>
      <c r="U61" s="286">
        <f>+Z60</f>
        <v>3</v>
      </c>
      <c r="V61" s="287" t="str">
        <f>IF(W61&lt;&gt;"",":","")</f>
        <v>:</v>
      </c>
      <c r="W61" s="288">
        <f>+X60</f>
        <v>0</v>
      </c>
      <c r="X61" s="203"/>
      <c r="Y61" s="204"/>
      <c r="Z61" s="205"/>
      <c r="AA61" s="206">
        <f t="shared" si="79"/>
        <v>7</v>
      </c>
      <c r="AB61" s="207" t="str">
        <f t="shared" si="80"/>
        <v>:</v>
      </c>
      <c r="AC61" s="208">
        <f t="shared" si="81"/>
        <v>0</v>
      </c>
      <c r="AD61" s="209">
        <f t="shared" si="82"/>
        <v>21</v>
      </c>
      <c r="AE61" s="207" t="s">
        <v>11</v>
      </c>
      <c r="AF61" s="207">
        <f t="shared" si="83"/>
        <v>6</v>
      </c>
      <c r="AG61" s="210">
        <f>IF(AA61+AC61&gt;0,RANK(sonuc!AI61,sonuc!AI$54:AI$61),"")</f>
        <v>1</v>
      </c>
      <c r="AH61" s="210" t="e">
        <f>#REF!</f>
        <v>#REF!</v>
      </c>
      <c r="AI61" s="211">
        <f>(sonuc!AA61*1000+sonuc!AC61*200+(sonuc!AD61-sonuc!AF61)*20)</f>
        <v>7300</v>
      </c>
      <c r="AJ61" s="109">
        <f>IF(AA61+AC61&gt;0,sonuc!AA61+sonuc!AC61,"")</f>
        <v>7</v>
      </c>
    </row>
    <row r="62" spans="1:37" ht="19.5" thickBot="1">
      <c r="A62" s="390" t="s">
        <v>28</v>
      </c>
      <c r="B62" s="391"/>
      <c r="C62" s="391"/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2"/>
      <c r="AJ62" s="109"/>
    </row>
    <row r="63" spans="1:37" ht="16.5" thickBot="1">
      <c r="A63" s="134" t="s">
        <v>0</v>
      </c>
      <c r="B63" s="135" t="s">
        <v>1</v>
      </c>
      <c r="C63" s="398">
        <v>1</v>
      </c>
      <c r="D63" s="399"/>
      <c r="E63" s="400"/>
      <c r="F63" s="398">
        <v>2</v>
      </c>
      <c r="G63" s="399"/>
      <c r="H63" s="400"/>
      <c r="I63" s="398">
        <v>3</v>
      </c>
      <c r="J63" s="399"/>
      <c r="K63" s="400"/>
      <c r="L63" s="398">
        <v>4</v>
      </c>
      <c r="M63" s="399"/>
      <c r="N63" s="400"/>
      <c r="O63" s="398">
        <v>5</v>
      </c>
      <c r="P63" s="399"/>
      <c r="Q63" s="400"/>
      <c r="R63" s="398">
        <v>6</v>
      </c>
      <c r="S63" s="399"/>
      <c r="T63" s="400"/>
      <c r="U63" s="398">
        <v>7</v>
      </c>
      <c r="V63" s="399"/>
      <c r="W63" s="400"/>
      <c r="X63" s="398">
        <v>8</v>
      </c>
      <c r="Y63" s="399"/>
      <c r="Z63" s="400"/>
      <c r="AA63" s="394" t="s">
        <v>10</v>
      </c>
      <c r="AB63" s="395"/>
      <c r="AC63" s="397"/>
      <c r="AD63" s="394" t="s">
        <v>48</v>
      </c>
      <c r="AE63" s="395"/>
      <c r="AF63" s="396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57" t="s">
        <v>115</v>
      </c>
      <c r="C64" s="172"/>
      <c r="D64" s="173"/>
      <c r="E64" s="174"/>
      <c r="F64" s="175">
        <f>IF('Gr 6'!$N$9&lt;&gt;"",'Gr 6'!$N$9,"")</f>
        <v>2</v>
      </c>
      <c r="G64" s="176" t="str">
        <f>IF(H64&lt;&gt;"",":","")</f>
        <v>:</v>
      </c>
      <c r="H64" s="177">
        <f>IF('Gr 6'!$P$9&lt;&gt;"",'Gr 6'!$P$9,"")</f>
        <v>3</v>
      </c>
      <c r="I64" s="175">
        <f>IF('Gr 6'!$N$14&lt;&gt;"",'Gr 6'!$N$14,"")</f>
        <v>0</v>
      </c>
      <c r="J64" s="176" t="str">
        <f>IF(K64&lt;&gt;"",":","")</f>
        <v>:</v>
      </c>
      <c r="K64" s="177">
        <f>IF('Gr 6'!$P$14&lt;&gt;"",'Gr 6'!$P$14,"")</f>
        <v>3</v>
      </c>
      <c r="L64" s="283">
        <f>IF('Gr 6'!$N$4&lt;&gt;"",'Gr 6'!$N$4,"")</f>
        <v>3</v>
      </c>
      <c r="M64" s="276" t="str">
        <f t="shared" ref="M64:M67" si="90">IF(N64&lt;&gt;"",":","")</f>
        <v>:</v>
      </c>
      <c r="N64" s="285">
        <f>IF('Gr 6'!$P$4&lt;&gt;"",'Gr 6'!$P$4,"")</f>
        <v>2</v>
      </c>
      <c r="O64" s="175">
        <f>IF('Gr 6'!$E$19&lt;&gt;"",'Gr 6'!$E$19,"")</f>
        <v>0</v>
      </c>
      <c r="P64" s="176" t="str">
        <f>IF(Q64&lt;&gt;"",":","")</f>
        <v>:</v>
      </c>
      <c r="Q64" s="177">
        <f>IF('Gr 6'!$G$19&lt;&gt;"",'Gr 6'!$G$19,"")</f>
        <v>3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1</v>
      </c>
      <c r="U64" s="175">
        <f>IF('Gr 6'!$E$9&lt;&gt;"",'Gr 6'!$E$9,"")</f>
        <v>2</v>
      </c>
      <c r="V64" s="176" t="str">
        <f t="shared" ref="V64:V69" si="91">IF(W64&lt;&gt;"",":","")</f>
        <v>:</v>
      </c>
      <c r="W64" s="177">
        <f>IF('Gr 6'!$G$9&lt;&gt;"",'Gr 6'!$G$9,"")</f>
        <v>3</v>
      </c>
      <c r="X64" s="175">
        <f>IF('Gr 6'!$E$4&lt;&gt;"",'Gr 6'!$E$4,"")</f>
        <v>3</v>
      </c>
      <c r="Y64" s="176" t="str">
        <f t="shared" ref="Y64:Y70" si="92">IF(Z64&lt;&gt;"",":","")</f>
        <v>:</v>
      </c>
      <c r="Z64" s="177">
        <f>IF('Gr 6'!$G$4&lt;&gt;"",'Gr 6'!$G$4,"")</f>
        <v>1</v>
      </c>
      <c r="AA64" s="178">
        <f>IF(C64&gt;E64,1)+IF(F64&gt;H64,1)+IF(I64&gt;K64,1)+IF(L64&gt;N64,1)+IF(O64&gt;Q64,1)+IF(R64&gt;T64,1)+IF(U64&gt;W64,1)+IF(X64&gt;Z64,1)</f>
        <v>3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4</v>
      </c>
      <c r="AD64" s="181">
        <f>SUM(C64,F64,I64,L64,O64,R64,U64,X64)</f>
        <v>13</v>
      </c>
      <c r="AE64" s="179" t="s">
        <v>11</v>
      </c>
      <c r="AF64" s="179">
        <f>SUM(E64,H64,K64,N64,Q64,T64,W64,Z64)</f>
        <v>16</v>
      </c>
      <c r="AG64" s="182">
        <f>IF(AA64+AC64&gt;0,RANK(sonuc!AI64,sonuc!AI$64:AI$71),"")</f>
        <v>4</v>
      </c>
      <c r="AH64" s="182" t="e">
        <f>#REF!</f>
        <v>#REF!</v>
      </c>
      <c r="AI64" s="183">
        <f>(sonuc!AA64*1000+sonuc!AC64*200+(sonuc!AD64-sonuc!AF64)*20)</f>
        <v>3740</v>
      </c>
      <c r="AJ64" s="109">
        <f>IF(AA64+AC64&gt;0,sonuc!AA64+sonuc!AC64,"")</f>
        <v>7</v>
      </c>
    </row>
    <row r="65" spans="1:37" ht="15.75">
      <c r="A65" s="119">
        <v>2</v>
      </c>
      <c r="B65" s="355" t="s">
        <v>134</v>
      </c>
      <c r="C65" s="184">
        <f>+H64</f>
        <v>3</v>
      </c>
      <c r="D65" s="185" t="str">
        <f>IF(E65&lt;&gt;"",":","")</f>
        <v>:</v>
      </c>
      <c r="E65" s="186">
        <f>+F64</f>
        <v>2</v>
      </c>
      <c r="F65" s="187"/>
      <c r="G65" s="188"/>
      <c r="H65" s="189"/>
      <c r="I65" s="190">
        <f>IF('Gr 6'!$N$5&lt;&gt;"",'Gr 6'!$N$5,"")</f>
        <v>0</v>
      </c>
      <c r="J65" s="185" t="str">
        <f>IF(K65&lt;&gt;"",":","")</f>
        <v>:</v>
      </c>
      <c r="K65" s="191">
        <f>IF('Gr 6'!$P$5&lt;&gt;"",'Gr 6'!$P$5,"")</f>
        <v>3</v>
      </c>
      <c r="L65" s="275">
        <f>IF('Gr 6'!$N$15&lt;&gt;"",'Gr 6'!$N$15,"")</f>
        <v>3</v>
      </c>
      <c r="M65" s="276" t="str">
        <f t="shared" si="90"/>
        <v>:</v>
      </c>
      <c r="N65" s="277">
        <f>IF('Gr 6'!$P$15&lt;&gt;"",'Gr 6'!$P$15,"")</f>
        <v>2</v>
      </c>
      <c r="O65" s="190">
        <f>IF('Gr 6'!$E$15&lt;&gt;"",'Gr 6'!$E$15,"")</f>
        <v>3</v>
      </c>
      <c r="P65" s="185" t="str">
        <f>IF(Q65&lt;&gt;"",":","")</f>
        <v>:</v>
      </c>
      <c r="Q65" s="191">
        <f>IF('Gr 6'!$G$15&lt;&gt;"",'Gr 6'!$G$15,"")</f>
        <v>0</v>
      </c>
      <c r="R65" s="190">
        <f>IF('Gr 6'!$E$10&lt;&gt;"",'Gr 6'!$E$10,"")</f>
        <v>0</v>
      </c>
      <c r="S65" s="185" t="str">
        <f>IF(T65&lt;&gt;"",":","")</f>
        <v>:</v>
      </c>
      <c r="T65" s="191">
        <f>IF('Gr 6'!$G$10&lt;&gt;"",'Gr 6'!$G$10,"")</f>
        <v>3</v>
      </c>
      <c r="U65" s="190">
        <f>IF('Gr 6'!$E$5&lt;&gt;"",'Gr 6'!$E$5,"")</f>
        <v>1</v>
      </c>
      <c r="V65" s="185" t="str">
        <f t="shared" si="91"/>
        <v>:</v>
      </c>
      <c r="W65" s="191">
        <f>IF('Gr 6'!$G$5&lt;&gt;"",'Gr 6'!$G$5,"")</f>
        <v>3</v>
      </c>
      <c r="X65" s="190">
        <f>IF('Gr 6'!$E$20&lt;&gt;"",'Gr 6'!$E$20,"")</f>
        <v>1</v>
      </c>
      <c r="Y65" s="185" t="str">
        <f t="shared" si="92"/>
        <v>:</v>
      </c>
      <c r="Z65" s="191">
        <f>IF('Gr 6'!$G$20&lt;&gt;"",'Gr 6'!$G$20,"")</f>
        <v>3</v>
      </c>
      <c r="AA65" s="192">
        <f t="shared" ref="AA65:AA71" si="94">IF(C65&gt;E65,1)+IF(F65&gt;H65,1)+IF(I65&gt;K65,1)+IF(L65&gt;N65,1)+IF(O65&gt;Q65,1)+IF(R65&gt;T65,1)+IF(U65&gt;W65,1)+IF(X65&gt;Z65,1)</f>
        <v>3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4</v>
      </c>
      <c r="AD65" s="195">
        <f t="shared" ref="AD65:AD71" si="97">SUM(C65,F65,I65,L65,O65,R65,U65,X65)</f>
        <v>11</v>
      </c>
      <c r="AE65" s="193" t="s">
        <v>11</v>
      </c>
      <c r="AF65" s="193">
        <f t="shared" ref="AF65:AF71" si="98">SUM(E65,H65,K65,N65,Q65,T65,W65,Z65)</f>
        <v>16</v>
      </c>
      <c r="AG65" s="196">
        <f>IF(AA65+AC65&gt;0,RANK(sonuc!AI65,sonuc!AI$64:AI$71),"")</f>
        <v>6</v>
      </c>
      <c r="AH65" s="196" t="e">
        <f>#REF!</f>
        <v>#REF!</v>
      </c>
      <c r="AI65" s="197">
        <f>(sonuc!AA65*1000+sonuc!AC65*200+(sonuc!AD65-sonuc!AF65)*20)</f>
        <v>3700</v>
      </c>
      <c r="AJ65" s="109">
        <f>IF(AA65+AC65&gt;0,sonuc!AA65+sonuc!AC65,"")</f>
        <v>7</v>
      </c>
    </row>
    <row r="66" spans="1:37" ht="15.75">
      <c r="A66" s="119">
        <v>3</v>
      </c>
      <c r="B66" s="355" t="s">
        <v>157</v>
      </c>
      <c r="C66" s="184">
        <f>+K64</f>
        <v>3</v>
      </c>
      <c r="D66" s="199" t="str">
        <f>IF(E66&lt;&gt;"",":","")</f>
        <v>:</v>
      </c>
      <c r="E66" s="186">
        <f>+I64</f>
        <v>0</v>
      </c>
      <c r="F66" s="190">
        <f>+K65</f>
        <v>3</v>
      </c>
      <c r="G66" s="185" t="str">
        <f t="shared" ref="G66:G71" si="99">IF(H66&lt;&gt;"",":","")</f>
        <v>:</v>
      </c>
      <c r="H66" s="191">
        <f>+I65</f>
        <v>0</v>
      </c>
      <c r="I66" s="187"/>
      <c r="J66" s="188"/>
      <c r="K66" s="189"/>
      <c r="L66" s="275">
        <f>IF('Gr 6'!$P$11&lt;&gt;"",'Gr 6'!$P$11,"")</f>
        <v>3</v>
      </c>
      <c r="M66" s="276" t="str">
        <f t="shared" si="90"/>
        <v>:</v>
      </c>
      <c r="N66" s="277">
        <f>IF('Gr 6'!$N$11&lt;&gt;"",'Gr 6'!$N$11,"")</f>
        <v>0</v>
      </c>
      <c r="O66" s="190">
        <f>IF('Gr 6'!$E$11&lt;&gt;"",'Gr 6'!$E$11,"")</f>
        <v>3</v>
      </c>
      <c r="P66" s="185" t="str">
        <f>IF(Q66&lt;&gt;"",":","")</f>
        <v>:</v>
      </c>
      <c r="Q66" s="191">
        <f>IF('Gr 6'!$G$11&lt;&gt;"",'Gr 6'!$G$11,"")</f>
        <v>0</v>
      </c>
      <c r="R66" s="190">
        <f>IF('Gr 6'!$E$6&lt;&gt;"",'Gr 6'!$E$6,"")</f>
        <v>3</v>
      </c>
      <c r="S66" s="185" t="str">
        <f>IF(T66&lt;&gt;"",":","")</f>
        <v>:</v>
      </c>
      <c r="T66" s="191">
        <f>IF('Gr 6'!$G$6&lt;&gt;"",'Gr 6'!$G$6,"")</f>
        <v>0</v>
      </c>
      <c r="U66" s="190">
        <f>IF('Gr 6'!$E$21&lt;&gt;"",'Gr 6'!$E$21,"")</f>
        <v>3</v>
      </c>
      <c r="V66" s="185" t="str">
        <f t="shared" si="91"/>
        <v>:</v>
      </c>
      <c r="W66" s="191">
        <f>IF('Gr 6'!$G$21&lt;&gt;"",'Gr 6'!$G$21,"")</f>
        <v>1</v>
      </c>
      <c r="X66" s="190">
        <f>IF('Gr 6'!$E$16&lt;&gt;"",'Gr 6'!$E$16,"")</f>
        <v>3</v>
      </c>
      <c r="Y66" s="185" t="str">
        <f t="shared" si="92"/>
        <v>:</v>
      </c>
      <c r="Z66" s="191">
        <f>IF('Gr 6'!$G$16&lt;&gt;"",'Gr 6'!$G$16,"")</f>
        <v>2</v>
      </c>
      <c r="AA66" s="192">
        <f t="shared" si="94"/>
        <v>7</v>
      </c>
      <c r="AB66" s="193" t="str">
        <f t="shared" si="95"/>
        <v>:</v>
      </c>
      <c r="AC66" s="194">
        <f t="shared" si="96"/>
        <v>0</v>
      </c>
      <c r="AD66" s="195">
        <f t="shared" si="97"/>
        <v>21</v>
      </c>
      <c r="AE66" s="193" t="s">
        <v>11</v>
      </c>
      <c r="AF66" s="193">
        <f t="shared" si="98"/>
        <v>3</v>
      </c>
      <c r="AG66" s="196">
        <f>IF(AA66+AC66&gt;0,RANK(sonuc!AI66,sonuc!AI$64:AI$71),"")</f>
        <v>1</v>
      </c>
      <c r="AH66" s="196" t="e">
        <f>#REF!</f>
        <v>#REF!</v>
      </c>
      <c r="AI66" s="197">
        <f>(sonuc!AA66*1000+sonuc!AC66*200+(sonuc!AD66-sonuc!AF66)*20)</f>
        <v>7360</v>
      </c>
      <c r="AJ66" s="109">
        <f>IF(AA66+AC66&gt;0,sonuc!AA66+sonuc!AC66,"")</f>
        <v>7</v>
      </c>
    </row>
    <row r="67" spans="1:37" ht="15.75">
      <c r="A67" s="119">
        <v>4</v>
      </c>
      <c r="B67" s="355" t="s">
        <v>117</v>
      </c>
      <c r="C67" s="272">
        <f>+N64</f>
        <v>2</v>
      </c>
      <c r="D67" s="276" t="str">
        <f>IF(E67&lt;&gt;"",":","")</f>
        <v>:</v>
      </c>
      <c r="E67" s="274">
        <f>+L64</f>
        <v>3</v>
      </c>
      <c r="F67" s="272">
        <f>+N65</f>
        <v>2</v>
      </c>
      <c r="G67" s="276" t="str">
        <f t="shared" si="99"/>
        <v>:</v>
      </c>
      <c r="H67" s="274">
        <f>+L65</f>
        <v>3</v>
      </c>
      <c r="I67" s="272">
        <f>+N66</f>
        <v>0</v>
      </c>
      <c r="J67" s="276" t="str">
        <f t="shared" ref="J67:J71" si="100">IF(K67&lt;&gt;"",":","")</f>
        <v>:</v>
      </c>
      <c r="K67" s="274">
        <f>+L66</f>
        <v>3</v>
      </c>
      <c r="L67" s="187"/>
      <c r="M67" s="232" t="str">
        <f t="shared" si="90"/>
        <v/>
      </c>
      <c r="N67" s="189"/>
      <c r="O67" s="275">
        <f>IF('Gr 6'!$E$7&lt;&gt;"",'Gr 6'!$E$7,"")</f>
        <v>3</v>
      </c>
      <c r="P67" s="276" t="str">
        <f>IF(Q67&lt;&gt;"",":","")</f>
        <v>:</v>
      </c>
      <c r="Q67" s="277">
        <f>IF('Gr 6'!$G$7&lt;&gt;"",'Gr 6'!$G$7,"")</f>
        <v>0</v>
      </c>
      <c r="R67" s="275">
        <f>IF('Gr 6'!$E$22&lt;&gt;"",'Gr 6'!$E$22,"")</f>
        <v>3</v>
      </c>
      <c r="S67" s="276" t="str">
        <f>IF(T67&lt;&gt;"",":","")</f>
        <v>:</v>
      </c>
      <c r="T67" s="277">
        <f>IF('Gr 6'!$G$22&lt;&gt;"",'Gr 6'!$G$22,"")</f>
        <v>2</v>
      </c>
      <c r="U67" s="275">
        <f>IF('Gr 6'!$E$17&lt;&gt;"",'Gr 6'!$E$17,"")</f>
        <v>2</v>
      </c>
      <c r="V67" s="276" t="str">
        <f t="shared" si="91"/>
        <v>:</v>
      </c>
      <c r="W67" s="277">
        <f>IF('Gr 6'!$G$17&lt;&gt;"",'Gr 6'!$G$17,"")</f>
        <v>3</v>
      </c>
      <c r="X67" s="275">
        <f>IF('Gr 6'!$E$12&lt;&gt;"",'Gr 6'!$E$12,"")</f>
        <v>3</v>
      </c>
      <c r="Y67" s="276" t="str">
        <f t="shared" si="92"/>
        <v>:</v>
      </c>
      <c r="Z67" s="277">
        <f>IF('Gr 6'!$G$12&lt;&gt;"",'Gr 6'!$G$12,"")</f>
        <v>1</v>
      </c>
      <c r="AA67" s="278">
        <f t="shared" si="94"/>
        <v>3</v>
      </c>
      <c r="AB67" s="273" t="str">
        <f t="shared" si="95"/>
        <v>:</v>
      </c>
      <c r="AC67" s="279">
        <f t="shared" si="96"/>
        <v>4</v>
      </c>
      <c r="AD67" s="280">
        <f t="shared" si="97"/>
        <v>15</v>
      </c>
      <c r="AE67" s="273" t="s">
        <v>11</v>
      </c>
      <c r="AF67" s="273">
        <f t="shared" si="98"/>
        <v>15</v>
      </c>
      <c r="AG67" s="281">
        <f>IF(AA67+AC67&gt;0,RANK(sonuc!AI67,sonuc!AI$64:AI$71),"")</f>
        <v>3</v>
      </c>
      <c r="AH67" s="281" t="e">
        <f>#REF!</f>
        <v>#REF!</v>
      </c>
      <c r="AI67" s="282">
        <f>(sonuc!AA67*1000+sonuc!AC67*200+(sonuc!AD67-sonuc!AF67)*20)</f>
        <v>3800</v>
      </c>
      <c r="AJ67" s="109">
        <f>IF(AA67+AC67&gt;0,sonuc!AA67+sonuc!AC67,"")</f>
        <v>7</v>
      </c>
    </row>
    <row r="68" spans="1:37" ht="15.75">
      <c r="A68" s="119">
        <v>5</v>
      </c>
      <c r="B68" s="354" t="s">
        <v>118</v>
      </c>
      <c r="C68" s="184">
        <f>+Q64</f>
        <v>3</v>
      </c>
      <c r="D68" s="193" t="str">
        <f t="shared" ref="D68:D71" si="101">IF(E68&lt;&gt;"",":","")</f>
        <v>:</v>
      </c>
      <c r="E68" s="186">
        <f>+O64</f>
        <v>0</v>
      </c>
      <c r="F68" s="190">
        <f>+Q65</f>
        <v>0</v>
      </c>
      <c r="G68" s="185" t="str">
        <f t="shared" si="99"/>
        <v>:</v>
      </c>
      <c r="H68" s="191">
        <f>+O65</f>
        <v>3</v>
      </c>
      <c r="I68" s="190">
        <f>+Q66</f>
        <v>0</v>
      </c>
      <c r="J68" s="185" t="str">
        <f t="shared" si="100"/>
        <v>:</v>
      </c>
      <c r="K68" s="186">
        <f>+O66</f>
        <v>3</v>
      </c>
      <c r="L68" s="275">
        <f>+Q67</f>
        <v>0</v>
      </c>
      <c r="M68" s="276" t="str">
        <f t="shared" ref="M68:M71" si="102">IF(N68&lt;&gt;"",":","")</f>
        <v>:</v>
      </c>
      <c r="N68" s="277">
        <f>+O67</f>
        <v>3</v>
      </c>
      <c r="O68" s="187"/>
      <c r="P68" s="188"/>
      <c r="Q68" s="189"/>
      <c r="R68" s="190">
        <f>IF('Gr 6'!$N$7&lt;&gt;"",'Gr 6'!$N$7,"")</f>
        <v>2</v>
      </c>
      <c r="S68" s="185" t="str">
        <f>IF(T68&lt;&gt;"",":","")</f>
        <v>:</v>
      </c>
      <c r="T68" s="191">
        <f>IF('Gr 6'!$P$7&lt;&gt;"",'Gr 6'!$P$7,"")</f>
        <v>3</v>
      </c>
      <c r="U68" s="190">
        <f>IF('Gr 6'!$P$12&lt;&gt;"",'Gr 6'!$P$12,"")</f>
        <v>0</v>
      </c>
      <c r="V68" s="185" t="str">
        <f t="shared" si="91"/>
        <v>:</v>
      </c>
      <c r="W68" s="191">
        <f>IF('Gr 6'!$N$12&lt;&gt;"",'Gr 6'!$N$12,"")</f>
        <v>3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0</v>
      </c>
      <c r="AA68" s="192">
        <f t="shared" si="94"/>
        <v>2</v>
      </c>
      <c r="AB68" s="193" t="str">
        <f t="shared" si="95"/>
        <v>:</v>
      </c>
      <c r="AC68" s="194">
        <f t="shared" si="96"/>
        <v>5</v>
      </c>
      <c r="AD68" s="195">
        <f t="shared" si="97"/>
        <v>8</v>
      </c>
      <c r="AE68" s="193" t="s">
        <v>11</v>
      </c>
      <c r="AF68" s="193">
        <f t="shared" si="98"/>
        <v>15</v>
      </c>
      <c r="AG68" s="196">
        <f>IF(AA68+AC68&gt;0,RANK(sonuc!AI68,sonuc!AI$64:AI$71),"")</f>
        <v>7</v>
      </c>
      <c r="AH68" s="196" t="e">
        <f>#REF!</f>
        <v>#REF!</v>
      </c>
      <c r="AI68" s="197">
        <f>(sonuc!AA68*1000+sonuc!AC68*200+(sonuc!AD68-sonuc!AF68)*20)</f>
        <v>2860</v>
      </c>
      <c r="AJ68" s="109">
        <f>IF(AA68+AC68&gt;0,sonuc!AA68+sonuc!AC68,"")</f>
        <v>7</v>
      </c>
      <c r="AK68" s="118"/>
    </row>
    <row r="69" spans="1:37" ht="15.75">
      <c r="A69" s="119">
        <v>6</v>
      </c>
      <c r="B69" s="355" t="s">
        <v>119</v>
      </c>
      <c r="C69" s="184">
        <f>+T64</f>
        <v>1</v>
      </c>
      <c r="D69" s="185" t="str">
        <f t="shared" si="101"/>
        <v>:</v>
      </c>
      <c r="E69" s="186">
        <f>+R64</f>
        <v>3</v>
      </c>
      <c r="F69" s="184">
        <f>+T65</f>
        <v>3</v>
      </c>
      <c r="G69" s="185" t="str">
        <f t="shared" si="99"/>
        <v>:</v>
      </c>
      <c r="H69" s="186">
        <f>+R65</f>
        <v>0</v>
      </c>
      <c r="I69" s="184">
        <f>+T66</f>
        <v>0</v>
      </c>
      <c r="J69" s="185" t="str">
        <f t="shared" si="100"/>
        <v>:</v>
      </c>
      <c r="K69" s="186">
        <f>+R66</f>
        <v>3</v>
      </c>
      <c r="L69" s="272">
        <f>+T67</f>
        <v>2</v>
      </c>
      <c r="M69" s="276" t="str">
        <f>IF(N69&lt;&gt;"",":","")</f>
        <v>:</v>
      </c>
      <c r="N69" s="274">
        <f>+R67</f>
        <v>3</v>
      </c>
      <c r="O69" s="184">
        <f>+T68</f>
        <v>3</v>
      </c>
      <c r="P69" s="185" t="str">
        <f t="shared" ref="P69:P71" si="103">IF(Q69&lt;&gt;"",":","")</f>
        <v>:</v>
      </c>
      <c r="Q69" s="186">
        <f>+R68</f>
        <v>2</v>
      </c>
      <c r="R69" s="187"/>
      <c r="S69" s="188"/>
      <c r="T69" s="189"/>
      <c r="U69" s="190">
        <f>IF('Gr 6'!$P$17&lt;&gt;"",'Gr 6'!$P$17,"")</f>
        <v>0</v>
      </c>
      <c r="V69" s="185" t="str">
        <f t="shared" si="91"/>
        <v>:</v>
      </c>
      <c r="W69" s="191">
        <f>IF('Gr 6'!$N$17&lt;&gt;"",'Gr 6'!$N$17,"")</f>
        <v>3</v>
      </c>
      <c r="X69" s="190">
        <f>IF('Gr 6'!$P$10&lt;&gt;"",'Gr 6'!$P$10,"")</f>
        <v>3</v>
      </c>
      <c r="Y69" s="185" t="str">
        <f t="shared" si="92"/>
        <v>:</v>
      </c>
      <c r="Z69" s="191">
        <f>IF('Gr 6'!$N$10&lt;&gt;"",'Gr 6'!$N$10,"")</f>
        <v>2</v>
      </c>
      <c r="AA69" s="192">
        <f t="shared" si="94"/>
        <v>3</v>
      </c>
      <c r="AB69" s="193" t="str">
        <f t="shared" si="95"/>
        <v>:</v>
      </c>
      <c r="AC69" s="194">
        <f t="shared" si="96"/>
        <v>4</v>
      </c>
      <c r="AD69" s="195">
        <f t="shared" si="97"/>
        <v>12</v>
      </c>
      <c r="AE69" s="193" t="s">
        <v>11</v>
      </c>
      <c r="AF69" s="193">
        <f t="shared" si="98"/>
        <v>16</v>
      </c>
      <c r="AG69" s="196">
        <f>IF(AA69+AC69&gt;0,RANK(sonuc!AI69,sonuc!AI$64:AI$71),"")</f>
        <v>5</v>
      </c>
      <c r="AH69" s="196" t="e">
        <f>#REF!</f>
        <v>#REF!</v>
      </c>
      <c r="AI69" s="197">
        <f>(sonuc!AA69*1000+sonuc!AC69*200+(sonuc!AD69-sonuc!AF69)*20)</f>
        <v>3720</v>
      </c>
      <c r="AJ69" s="109">
        <f>IF(AA69+AC69&gt;0,sonuc!AA69+sonuc!AC69,"")</f>
        <v>7</v>
      </c>
    </row>
    <row r="70" spans="1:37" ht="15.75">
      <c r="A70" s="119">
        <v>7</v>
      </c>
      <c r="B70" s="355" t="s">
        <v>120</v>
      </c>
      <c r="C70" s="184">
        <f>+W64</f>
        <v>3</v>
      </c>
      <c r="D70" s="193" t="str">
        <f t="shared" si="101"/>
        <v>:</v>
      </c>
      <c r="E70" s="186">
        <f>+U64</f>
        <v>2</v>
      </c>
      <c r="F70" s="190">
        <f>+W65</f>
        <v>3</v>
      </c>
      <c r="G70" s="185" t="str">
        <f t="shared" si="99"/>
        <v>:</v>
      </c>
      <c r="H70" s="191">
        <f>+U65</f>
        <v>1</v>
      </c>
      <c r="I70" s="190">
        <f>+W66</f>
        <v>1</v>
      </c>
      <c r="J70" s="185" t="str">
        <f t="shared" si="100"/>
        <v>:</v>
      </c>
      <c r="K70" s="191">
        <f>+U66</f>
        <v>3</v>
      </c>
      <c r="L70" s="275">
        <f>+W67</f>
        <v>3</v>
      </c>
      <c r="M70" s="276" t="str">
        <f t="shared" si="102"/>
        <v>:</v>
      </c>
      <c r="N70" s="277">
        <f>+U67</f>
        <v>2</v>
      </c>
      <c r="O70" s="190">
        <f>+W68</f>
        <v>3</v>
      </c>
      <c r="P70" s="185" t="str">
        <f t="shared" si="103"/>
        <v>:</v>
      </c>
      <c r="Q70" s="191">
        <f>+U68</f>
        <v>0</v>
      </c>
      <c r="R70" s="190">
        <f>+W69</f>
        <v>3</v>
      </c>
      <c r="S70" s="185" t="str">
        <f t="shared" ref="S70:S71" si="104">IF(T70&lt;&gt;"",":","")</f>
        <v>:</v>
      </c>
      <c r="T70" s="191">
        <f>+U69</f>
        <v>0</v>
      </c>
      <c r="U70" s="187"/>
      <c r="V70" s="188"/>
      <c r="W70" s="189"/>
      <c r="X70" s="190">
        <f>IF('Gr 6'!$P$6&lt;&gt;"",'Gr 6'!$P$6,"")</f>
        <v>3</v>
      </c>
      <c r="Y70" s="185" t="str">
        <f t="shared" si="92"/>
        <v>:</v>
      </c>
      <c r="Z70" s="191">
        <f>IF('Gr 6'!$N$6&lt;&gt;"",'Gr 6'!$N$6,"")</f>
        <v>1</v>
      </c>
      <c r="AA70" s="192">
        <f t="shared" si="94"/>
        <v>6</v>
      </c>
      <c r="AB70" s="193" t="str">
        <f t="shared" si="95"/>
        <v>:</v>
      </c>
      <c r="AC70" s="194">
        <f t="shared" si="96"/>
        <v>1</v>
      </c>
      <c r="AD70" s="195">
        <f t="shared" si="97"/>
        <v>19</v>
      </c>
      <c r="AE70" s="193" t="s">
        <v>11</v>
      </c>
      <c r="AF70" s="193">
        <f t="shared" si="98"/>
        <v>9</v>
      </c>
      <c r="AG70" s="196">
        <f>IF(AA70+AC70&gt;0,RANK(sonuc!AI70,sonuc!AI$64:AI$71),"")</f>
        <v>2</v>
      </c>
      <c r="AH70" s="196" t="e">
        <f>#REF!</f>
        <v>#REF!</v>
      </c>
      <c r="AI70" s="197">
        <f>(sonuc!AA70*1000+sonuc!AC70*200+(sonuc!AD70-sonuc!AF70)*20)</f>
        <v>6400</v>
      </c>
      <c r="AJ70" s="109">
        <f>IF(AA70+AC70&gt;0,sonuc!AA70+sonuc!AC70,"")</f>
        <v>7</v>
      </c>
    </row>
    <row r="71" spans="1:37" ht="16.5" thickBot="1">
      <c r="A71" s="169">
        <v>8</v>
      </c>
      <c r="B71" s="356" t="s">
        <v>121</v>
      </c>
      <c r="C71" s="262">
        <f>+Z64</f>
        <v>1</v>
      </c>
      <c r="D71" s="263" t="str">
        <f t="shared" si="101"/>
        <v>:</v>
      </c>
      <c r="E71" s="264">
        <f>+X64</f>
        <v>3</v>
      </c>
      <c r="F71" s="262">
        <f>+Z65</f>
        <v>3</v>
      </c>
      <c r="G71" s="263" t="str">
        <f t="shared" si="99"/>
        <v>:</v>
      </c>
      <c r="H71" s="264">
        <f>+X65</f>
        <v>1</v>
      </c>
      <c r="I71" s="262">
        <f>+Z66</f>
        <v>2</v>
      </c>
      <c r="J71" s="263" t="str">
        <f t="shared" si="100"/>
        <v>:</v>
      </c>
      <c r="K71" s="264">
        <f>+X66</f>
        <v>3</v>
      </c>
      <c r="L71" s="262">
        <f>+Z67</f>
        <v>1</v>
      </c>
      <c r="M71" s="263" t="str">
        <f t="shared" si="102"/>
        <v>:</v>
      </c>
      <c r="N71" s="264">
        <f>+X67</f>
        <v>3</v>
      </c>
      <c r="O71" s="262">
        <f>+Z68</f>
        <v>0</v>
      </c>
      <c r="P71" s="263" t="str">
        <f t="shared" si="103"/>
        <v>:</v>
      </c>
      <c r="Q71" s="264">
        <f>+X68</f>
        <v>3</v>
      </c>
      <c r="R71" s="262">
        <f>+Z69</f>
        <v>2</v>
      </c>
      <c r="S71" s="263" t="str">
        <f t="shared" si="104"/>
        <v>:</v>
      </c>
      <c r="T71" s="264">
        <f>+X69</f>
        <v>3</v>
      </c>
      <c r="U71" s="262">
        <f>+Z70</f>
        <v>1</v>
      </c>
      <c r="V71" s="263" t="str">
        <f>IF(W71&lt;&gt;"",":","")</f>
        <v>:</v>
      </c>
      <c r="W71" s="264">
        <f>+X70</f>
        <v>3</v>
      </c>
      <c r="X71" s="224"/>
      <c r="Y71" s="225"/>
      <c r="Z71" s="226"/>
      <c r="AA71" s="265">
        <f t="shared" si="94"/>
        <v>1</v>
      </c>
      <c r="AB71" s="266" t="str">
        <f t="shared" si="95"/>
        <v>:</v>
      </c>
      <c r="AC71" s="267">
        <f t="shared" si="96"/>
        <v>6</v>
      </c>
      <c r="AD71" s="268">
        <f t="shared" si="97"/>
        <v>10</v>
      </c>
      <c r="AE71" s="266" t="s">
        <v>11</v>
      </c>
      <c r="AF71" s="266">
        <f t="shared" si="98"/>
        <v>19</v>
      </c>
      <c r="AG71" s="269">
        <f>IF(AA71+AC71&gt;0,RANK(sonuc!AI71,sonuc!AI$64:AI$71),"")</f>
        <v>8</v>
      </c>
      <c r="AH71" s="269" t="e">
        <f>#REF!</f>
        <v>#REF!</v>
      </c>
      <c r="AI71" s="270">
        <f>(sonuc!AA71*1000+sonuc!AC71*200+(sonuc!AD71-sonuc!AF71)*20)</f>
        <v>2020</v>
      </c>
      <c r="AJ71" s="109">
        <f>IF(AA71+AC71&gt;0,sonuc!AA71+sonuc!AC71,"")</f>
        <v>7</v>
      </c>
    </row>
    <row r="72" spans="1:37" ht="19.5" thickBot="1">
      <c r="A72" s="381" t="s">
        <v>29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2"/>
      <c r="P72" s="382"/>
      <c r="Q72" s="382"/>
      <c r="R72" s="382"/>
      <c r="S72" s="382"/>
      <c r="T72" s="382"/>
      <c r="U72" s="382"/>
      <c r="V72" s="382"/>
      <c r="W72" s="382"/>
      <c r="X72" s="382"/>
      <c r="Y72" s="382"/>
      <c r="Z72" s="382"/>
      <c r="AA72" s="382"/>
      <c r="AB72" s="382"/>
      <c r="AC72" s="382"/>
      <c r="AD72" s="382"/>
      <c r="AE72" s="382"/>
      <c r="AF72" s="382"/>
      <c r="AG72" s="382"/>
      <c r="AH72" s="382"/>
      <c r="AI72" s="383"/>
      <c r="AJ72" s="109"/>
    </row>
    <row r="73" spans="1:37" ht="16.5" thickBot="1">
      <c r="A73" s="158" t="s">
        <v>0</v>
      </c>
      <c r="B73" s="159" t="s">
        <v>1</v>
      </c>
      <c r="C73" s="384">
        <v>1</v>
      </c>
      <c r="D73" s="385"/>
      <c r="E73" s="386"/>
      <c r="F73" s="384">
        <v>2</v>
      </c>
      <c r="G73" s="385"/>
      <c r="H73" s="386"/>
      <c r="I73" s="384">
        <v>3</v>
      </c>
      <c r="J73" s="385"/>
      <c r="K73" s="386"/>
      <c r="L73" s="384">
        <v>4</v>
      </c>
      <c r="M73" s="385"/>
      <c r="N73" s="386"/>
      <c r="O73" s="384">
        <v>5</v>
      </c>
      <c r="P73" s="385"/>
      <c r="Q73" s="386"/>
      <c r="R73" s="384">
        <v>6</v>
      </c>
      <c r="S73" s="385"/>
      <c r="T73" s="386"/>
      <c r="U73" s="384">
        <v>7</v>
      </c>
      <c r="V73" s="385"/>
      <c r="W73" s="386"/>
      <c r="X73" s="384">
        <v>8</v>
      </c>
      <c r="Y73" s="385"/>
      <c r="Z73" s="386"/>
      <c r="AA73" s="387" t="s">
        <v>10</v>
      </c>
      <c r="AB73" s="388"/>
      <c r="AC73" s="389"/>
      <c r="AD73" s="387" t="s">
        <v>48</v>
      </c>
      <c r="AE73" s="388"/>
      <c r="AF73" s="393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69" t="s">
        <v>122</v>
      </c>
      <c r="C74" s="172"/>
      <c r="D74" s="173"/>
      <c r="E74" s="174"/>
      <c r="F74" s="283">
        <f>IF('Gr 7'!$N$9&lt;&gt;"",'Gr 7'!$N$9,"")</f>
        <v>2</v>
      </c>
      <c r="G74" s="284" t="str">
        <f>IF(H74&lt;&gt;"",":","")</f>
        <v>:</v>
      </c>
      <c r="H74" s="285">
        <f>IF('Gr 7'!$P$9&lt;&gt;"",'Gr 7'!$P$9,"")</f>
        <v>3</v>
      </c>
      <c r="I74" s="366">
        <f>IF('Gr 7'!$N$14&lt;&gt;"",'Gr 7'!$N$14,"")</f>
        <v>0</v>
      </c>
      <c r="J74" s="367" t="str">
        <f>IF(K74&lt;&gt;"",":","")</f>
        <v>:</v>
      </c>
      <c r="K74" s="368">
        <f>IF('Gr 7'!$P$14&lt;&gt;"",'Gr 7'!$P$14,"")</f>
        <v>3</v>
      </c>
      <c r="L74" s="175">
        <f>IF('Gr 7'!$N$4&lt;&gt;"",'Gr 7'!$N$4,"")</f>
        <v>3</v>
      </c>
      <c r="M74" s="185" t="str">
        <f t="shared" ref="M74:M77" si="105">IF(N74&lt;&gt;"",":","")</f>
        <v>:</v>
      </c>
      <c r="N74" s="177">
        <f>IF('Gr 7'!$P$4&lt;&gt;"",'Gr 7'!$P$4,"")</f>
        <v>2</v>
      </c>
      <c r="O74" s="175">
        <f>IF('Gr 7'!$E$19&lt;&gt;"",'Gr 7'!$E$19,"")</f>
        <v>1</v>
      </c>
      <c r="P74" s="176" t="str">
        <f>IF(Q74&lt;&gt;"",":","")</f>
        <v>:</v>
      </c>
      <c r="Q74" s="177">
        <f>IF('Gr 7'!$G$19&lt;&gt;"",'Gr 7'!$G$19,"")</f>
        <v>3</v>
      </c>
      <c r="R74" s="175">
        <f>IF('Gr 7'!$E$14&lt;&gt;"",'Gr 7'!$E$14,"")</f>
        <v>3</v>
      </c>
      <c r="S74" s="176" t="str">
        <f>IF(T74&lt;&gt;"",":","")</f>
        <v>:</v>
      </c>
      <c r="T74" s="177">
        <f>IF('Gr 7'!$G$14&lt;&gt;"",'Gr 7'!$G$14,"")</f>
        <v>1</v>
      </c>
      <c r="U74" s="175">
        <f>IF('Gr 7'!$E$9&lt;&gt;"",'Gr 7'!$E$9,"")</f>
        <v>1</v>
      </c>
      <c r="V74" s="176" t="str">
        <f t="shared" ref="V74:V79" si="106">IF(W74&lt;&gt;"",":","")</f>
        <v>:</v>
      </c>
      <c r="W74" s="177">
        <f>IF('Gr 7'!$G$9&lt;&gt;"",'Gr 7'!$G$9,"")</f>
        <v>3</v>
      </c>
      <c r="X74" s="175">
        <f>IF('Gr 7'!$E$4&lt;&gt;"",'Gr 7'!$E$4,"")</f>
        <v>3</v>
      </c>
      <c r="Y74" s="176" t="str">
        <f t="shared" ref="Y74:Y80" si="107">IF(Z74&lt;&gt;"",":","")</f>
        <v>:</v>
      </c>
      <c r="Z74" s="177">
        <f>IF('Gr 7'!$G$4&lt;&gt;"",'Gr 7'!$G$4,"")</f>
        <v>0</v>
      </c>
      <c r="AA74" s="178">
        <f>IF(C74&gt;E74,1)+IF(F74&gt;H74,1)+IF(I74&gt;K74,1)+IF(L74&gt;N74,1)+IF(O74&gt;Q74,1)+IF(R74&gt;T74,1)+IF(U74&gt;W74,1)+IF(X74&gt;Z74,1)</f>
        <v>3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4</v>
      </c>
      <c r="AD74" s="181">
        <f>SUM(C74,F74,I74,L74,O74,R74,U74,X74)</f>
        <v>13</v>
      </c>
      <c r="AE74" s="179" t="s">
        <v>11</v>
      </c>
      <c r="AF74" s="179">
        <f>SUM(E74,H74,K74,N74,Q74,T74,W74,Z74)</f>
        <v>15</v>
      </c>
      <c r="AG74" s="182">
        <f>IF(AA74+AC74&gt;0,RANK(sonuc!AI74,sonuc!AI$74:AI$81),"")</f>
        <v>5</v>
      </c>
      <c r="AH74" s="182" t="e">
        <f>#REF!</f>
        <v>#REF!</v>
      </c>
      <c r="AI74" s="183">
        <f>(sonuc!AA74*1000+sonuc!AC74*200+(sonuc!AD74-sonuc!AF74)*20)</f>
        <v>3760</v>
      </c>
      <c r="AJ74" s="109">
        <f>IF(AA74+AC74&gt;0,sonuc!AA74+sonuc!AC74,"")</f>
        <v>7</v>
      </c>
    </row>
    <row r="75" spans="1:37" ht="15.75">
      <c r="A75" s="119">
        <v>2</v>
      </c>
      <c r="B75" s="355" t="s">
        <v>132</v>
      </c>
      <c r="C75" s="272">
        <f>+H74</f>
        <v>3</v>
      </c>
      <c r="D75" s="276" t="str">
        <f>IF(E75&lt;&gt;"",":","")</f>
        <v>:</v>
      </c>
      <c r="E75" s="274">
        <f>+F74</f>
        <v>2</v>
      </c>
      <c r="F75" s="187"/>
      <c r="G75" s="188"/>
      <c r="H75" s="189"/>
      <c r="I75" s="275">
        <f>IF('Gr 7'!$N$5&lt;&gt;"",'Gr 7'!$N$5,"")</f>
        <v>2</v>
      </c>
      <c r="J75" s="276" t="str">
        <f>IF(K75&lt;&gt;"",":","")</f>
        <v>:</v>
      </c>
      <c r="K75" s="277">
        <f>IF('Gr 7'!$P$5&lt;&gt;"",'Gr 7'!$P$5,"")</f>
        <v>3</v>
      </c>
      <c r="L75" s="275">
        <f>IF('Gr 7'!$N$15&lt;&gt;"",'Gr 7'!$N$15,"")</f>
        <v>0</v>
      </c>
      <c r="M75" s="276" t="str">
        <f t="shared" si="105"/>
        <v>:</v>
      </c>
      <c r="N75" s="277">
        <f>IF('Gr 7'!$P$15&lt;&gt;"",'Gr 7'!$P$15,"")</f>
        <v>3</v>
      </c>
      <c r="O75" s="275">
        <f>IF('Gr 7'!$E$15&lt;&gt;"",'Gr 7'!$E$15,"")</f>
        <v>3</v>
      </c>
      <c r="P75" s="276" t="str">
        <f>IF(Q75&lt;&gt;"",":","")</f>
        <v>:</v>
      </c>
      <c r="Q75" s="277">
        <f>IF('Gr 7'!$G$15&lt;&gt;"",'Gr 7'!$G$15,"")</f>
        <v>0</v>
      </c>
      <c r="R75" s="275">
        <f>IF('Gr 7'!$E$10&lt;&gt;"",'Gr 7'!$E$10,"")</f>
        <v>2</v>
      </c>
      <c r="S75" s="276" t="str">
        <f>IF(T75&lt;&gt;"",":","")</f>
        <v>:</v>
      </c>
      <c r="T75" s="277">
        <f>IF('Gr 7'!$G$10&lt;&gt;"",'Gr 7'!$G$10,"")</f>
        <v>3</v>
      </c>
      <c r="U75" s="275">
        <f>IF('Gr 7'!$E$5&lt;&gt;"",'Gr 7'!$E$5,"")</f>
        <v>1</v>
      </c>
      <c r="V75" s="276" t="str">
        <f t="shared" si="106"/>
        <v>:</v>
      </c>
      <c r="W75" s="277">
        <f>IF('Gr 7'!$G$5&lt;&gt;"",'Gr 7'!$G$5,"")</f>
        <v>3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0</v>
      </c>
      <c r="AA75" s="278">
        <f t="shared" ref="AA75:AA81" si="109">IF(C75&gt;E75,1)+IF(F75&gt;H75,1)+IF(I75&gt;K75,1)+IF(L75&gt;N75,1)+IF(O75&gt;Q75,1)+IF(R75&gt;T75,1)+IF(U75&gt;W75,1)+IF(X75&gt;Z75,1)</f>
        <v>3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4</v>
      </c>
      <c r="AD75" s="280">
        <f t="shared" ref="AD75:AD81" si="112">SUM(C75,F75,I75,L75,O75,R75,U75,X75)</f>
        <v>14</v>
      </c>
      <c r="AE75" s="273" t="s">
        <v>11</v>
      </c>
      <c r="AF75" s="273">
        <f t="shared" ref="AF75:AF81" si="113">SUM(E75,H75,K75,N75,Q75,T75,W75,Z75)</f>
        <v>14</v>
      </c>
      <c r="AG75" s="281">
        <f>IF(AA75+AC75&gt;0,RANK(sonuc!AI75,sonuc!AI$74:AI$81),"")</f>
        <v>4</v>
      </c>
      <c r="AH75" s="281" t="e">
        <f>#REF!</f>
        <v>#REF!</v>
      </c>
      <c r="AI75" s="282">
        <f>(sonuc!AA75*1000+sonuc!AC75*200+(sonuc!AD75-sonuc!AF75)*20)</f>
        <v>3800</v>
      </c>
      <c r="AJ75" s="109">
        <f>IF(AA75+AC75&gt;0,sonuc!AA75+sonuc!AC75,"")</f>
        <v>7</v>
      </c>
    </row>
    <row r="76" spans="1:37" ht="15.75">
      <c r="A76" s="119">
        <v>3</v>
      </c>
      <c r="B76" s="355" t="s">
        <v>123</v>
      </c>
      <c r="C76" s="272">
        <f>+K74</f>
        <v>3</v>
      </c>
      <c r="D76" s="365" t="str">
        <f>IF(E76&lt;&gt;"",":","")</f>
        <v>:</v>
      </c>
      <c r="E76" s="274">
        <f>+I74</f>
        <v>0</v>
      </c>
      <c r="F76" s="275">
        <f>+K75</f>
        <v>3</v>
      </c>
      <c r="G76" s="276" t="str">
        <f t="shared" ref="G76:G81" si="114">IF(H76&lt;&gt;"",":","")</f>
        <v>:</v>
      </c>
      <c r="H76" s="277">
        <f>+I75</f>
        <v>2</v>
      </c>
      <c r="I76" s="187"/>
      <c r="J76" s="188"/>
      <c r="K76" s="189"/>
      <c r="L76" s="275">
        <f>IF('Gr 7'!$P$11&lt;&gt;"",'Gr 7'!$P$11,"")</f>
        <v>3</v>
      </c>
      <c r="M76" s="276" t="str">
        <f t="shared" si="105"/>
        <v>:</v>
      </c>
      <c r="N76" s="277">
        <f>IF('Gr 7'!$N$11&lt;&gt;"",'Gr 7'!$N$11,"")</f>
        <v>1</v>
      </c>
      <c r="O76" s="275">
        <f>IF('Gr 7'!$E$11&lt;&gt;"",'Gr 7'!$E$11,"")</f>
        <v>2</v>
      </c>
      <c r="P76" s="276" t="str">
        <f>IF(Q76&lt;&gt;"",":","")</f>
        <v>:</v>
      </c>
      <c r="Q76" s="277">
        <f>IF('Gr 7'!$G$11&lt;&gt;"",'Gr 7'!$G$11,"")</f>
        <v>3</v>
      </c>
      <c r="R76" s="275">
        <f>IF('Gr 7'!$E$6&lt;&gt;"",'Gr 7'!$E$6,"")</f>
        <v>3</v>
      </c>
      <c r="S76" s="276" t="str">
        <f>IF(T76&lt;&gt;"",":","")</f>
        <v>:</v>
      </c>
      <c r="T76" s="277">
        <f>IF('Gr 7'!$G$6&lt;&gt;"",'Gr 7'!$G$6,"")</f>
        <v>2</v>
      </c>
      <c r="U76" s="275">
        <f>IF('Gr 7'!$E$21&lt;&gt;"",'Gr 7'!$E$21,"")</f>
        <v>1</v>
      </c>
      <c r="V76" s="276" t="str">
        <f t="shared" si="106"/>
        <v>:</v>
      </c>
      <c r="W76" s="277">
        <f>IF('Gr 7'!$G$21&lt;&gt;"",'Gr 7'!$G$21,"")</f>
        <v>3</v>
      </c>
      <c r="X76" s="275">
        <f>IF('Gr 7'!$E$16&lt;&gt;"",'Gr 7'!$E$16,"")</f>
        <v>3</v>
      </c>
      <c r="Y76" s="276" t="str">
        <f t="shared" si="107"/>
        <v>:</v>
      </c>
      <c r="Z76" s="277">
        <f>IF('Gr 7'!$G$16&lt;&gt;"",'Gr 7'!$G$16,"")</f>
        <v>0</v>
      </c>
      <c r="AA76" s="278">
        <f t="shared" si="109"/>
        <v>5</v>
      </c>
      <c r="AB76" s="273" t="str">
        <f t="shared" si="110"/>
        <v>:</v>
      </c>
      <c r="AC76" s="279">
        <f t="shared" si="111"/>
        <v>2</v>
      </c>
      <c r="AD76" s="280">
        <f t="shared" si="112"/>
        <v>18</v>
      </c>
      <c r="AE76" s="273" t="s">
        <v>11</v>
      </c>
      <c r="AF76" s="273">
        <f t="shared" si="113"/>
        <v>11</v>
      </c>
      <c r="AG76" s="281">
        <f>IF(AA76+AC76&gt;0,RANK(sonuc!AI76,sonuc!AI$74:AI$81),"")</f>
        <v>2</v>
      </c>
      <c r="AH76" s="281" t="e">
        <f>#REF!</f>
        <v>#REF!</v>
      </c>
      <c r="AI76" s="282">
        <f>(sonuc!AA76*1000+sonuc!AC76*200+(sonuc!AD76-sonuc!AF76)*20)</f>
        <v>5540</v>
      </c>
      <c r="AJ76" s="109">
        <f>IF(AA76+AC76&gt;0,sonuc!AA76+sonuc!AC76,"")</f>
        <v>7</v>
      </c>
      <c r="AK76" s="105"/>
    </row>
    <row r="77" spans="1:37" ht="15.75">
      <c r="A77" s="119">
        <v>4</v>
      </c>
      <c r="B77" s="355" t="s">
        <v>124</v>
      </c>
      <c r="C77" s="184">
        <f>+N74</f>
        <v>2</v>
      </c>
      <c r="D77" s="185" t="str">
        <f>IF(E77&lt;&gt;"",":","")</f>
        <v>:</v>
      </c>
      <c r="E77" s="186">
        <f>+L74</f>
        <v>3</v>
      </c>
      <c r="F77" s="272">
        <f>+N75</f>
        <v>3</v>
      </c>
      <c r="G77" s="276" t="str">
        <f t="shared" si="114"/>
        <v>:</v>
      </c>
      <c r="H77" s="274">
        <f>+L75</f>
        <v>0</v>
      </c>
      <c r="I77" s="272">
        <f>+N76</f>
        <v>1</v>
      </c>
      <c r="J77" s="276" t="str">
        <f t="shared" ref="J77:J81" si="115">IF(K77&lt;&gt;"",":","")</f>
        <v>:</v>
      </c>
      <c r="K77" s="274">
        <f>+L76</f>
        <v>3</v>
      </c>
      <c r="L77" s="187"/>
      <c r="M77" s="232" t="str">
        <f t="shared" si="105"/>
        <v/>
      </c>
      <c r="N77" s="189"/>
      <c r="O77" s="190">
        <f>IF('Gr 7'!$E$7&lt;&gt;"",'Gr 7'!$E$7,"")</f>
        <v>0</v>
      </c>
      <c r="P77" s="185" t="str">
        <f>IF(Q77&lt;&gt;"",":","")</f>
        <v>:</v>
      </c>
      <c r="Q77" s="191">
        <f>IF('Gr 7'!$G$7&lt;&gt;"",'Gr 7'!$G$7,"")</f>
        <v>3</v>
      </c>
      <c r="R77" s="190">
        <f>IF('Gr 7'!$E$22&lt;&gt;"",'Gr 7'!$E$22,"")</f>
        <v>0</v>
      </c>
      <c r="S77" s="185" t="str">
        <f>IF(T77&lt;&gt;"",":","")</f>
        <v>:</v>
      </c>
      <c r="T77" s="191">
        <f>IF('Gr 7'!$G$22&lt;&gt;"",'Gr 7'!$G$22,"")</f>
        <v>3</v>
      </c>
      <c r="U77" s="190">
        <f>IF('Gr 7'!$E$17&lt;&gt;"",'Gr 7'!$E$17,"")</f>
        <v>1</v>
      </c>
      <c r="V77" s="185" t="str">
        <f t="shared" si="106"/>
        <v>:</v>
      </c>
      <c r="W77" s="191">
        <f>IF('Gr 7'!$G$17&lt;&gt;"",'Gr 7'!$G$17,"")</f>
        <v>3</v>
      </c>
      <c r="X77" s="190">
        <f>IF('Gr 7'!$E$12&lt;&gt;"",'Gr 7'!$E$12,"")</f>
        <v>3</v>
      </c>
      <c r="Y77" s="185" t="str">
        <f t="shared" si="107"/>
        <v>:</v>
      </c>
      <c r="Z77" s="191">
        <f>IF('Gr 7'!$G$12&lt;&gt;"",'Gr 7'!$G$12,"")</f>
        <v>0</v>
      </c>
      <c r="AA77" s="192">
        <f t="shared" si="109"/>
        <v>2</v>
      </c>
      <c r="AB77" s="193" t="str">
        <f t="shared" si="110"/>
        <v>:</v>
      </c>
      <c r="AC77" s="194">
        <f t="shared" si="111"/>
        <v>5</v>
      </c>
      <c r="AD77" s="195">
        <f t="shared" si="112"/>
        <v>10</v>
      </c>
      <c r="AE77" s="193" t="s">
        <v>11</v>
      </c>
      <c r="AF77" s="193">
        <f t="shared" si="113"/>
        <v>15</v>
      </c>
      <c r="AG77" s="196">
        <f>IF(AA77+AC77&gt;0,RANK(sonuc!AI77,sonuc!AI$74:AI$81),"")</f>
        <v>7</v>
      </c>
      <c r="AH77" s="196" t="e">
        <f>#REF!</f>
        <v>#REF!</v>
      </c>
      <c r="AI77" s="197">
        <f>(sonuc!AA77*1000+sonuc!AC77*200+(sonuc!AD77-sonuc!AF77)*20)</f>
        <v>2900</v>
      </c>
      <c r="AJ77" s="109">
        <f>IF(AA77+AC77&gt;0,sonuc!AA77+sonuc!AC77,"")</f>
        <v>7</v>
      </c>
    </row>
    <row r="78" spans="1:37" ht="15.75">
      <c r="A78" s="119">
        <v>5</v>
      </c>
      <c r="B78" s="355" t="s">
        <v>125</v>
      </c>
      <c r="C78" s="184">
        <f>+Q74</f>
        <v>3</v>
      </c>
      <c r="D78" s="193" t="str">
        <f t="shared" ref="D78:D81" si="116">IF(E78&lt;&gt;"",":","")</f>
        <v>:</v>
      </c>
      <c r="E78" s="186">
        <f>+O74</f>
        <v>1</v>
      </c>
      <c r="F78" s="275">
        <f>+Q75</f>
        <v>0</v>
      </c>
      <c r="G78" s="276" t="str">
        <f t="shared" si="114"/>
        <v>:</v>
      </c>
      <c r="H78" s="277">
        <f>+O75</f>
        <v>3</v>
      </c>
      <c r="I78" s="275">
        <f>+Q76</f>
        <v>3</v>
      </c>
      <c r="J78" s="276" t="str">
        <f t="shared" si="115"/>
        <v>:</v>
      </c>
      <c r="K78" s="274">
        <f>+O76</f>
        <v>2</v>
      </c>
      <c r="L78" s="190">
        <f>+Q77</f>
        <v>3</v>
      </c>
      <c r="M78" s="185" t="str">
        <f t="shared" ref="M78:M81" si="117">IF(N78&lt;&gt;"",":","")</f>
        <v>:</v>
      </c>
      <c r="N78" s="191">
        <f>+O77</f>
        <v>0</v>
      </c>
      <c r="O78" s="187"/>
      <c r="P78" s="188"/>
      <c r="Q78" s="189"/>
      <c r="R78" s="190">
        <f>IF('Gr 7'!$N$7&lt;&gt;"",'Gr 7'!$N$7,"")</f>
        <v>0</v>
      </c>
      <c r="S78" s="185" t="str">
        <f>IF(T78&lt;&gt;"",":","")</f>
        <v>:</v>
      </c>
      <c r="T78" s="191">
        <f>IF('Gr 7'!$P$7&lt;&gt;"",'Gr 7'!$P$7,"")</f>
        <v>3</v>
      </c>
      <c r="U78" s="190">
        <f>IF('Gr 7'!$P$12&lt;&gt;"",'Gr 7'!$P$12,"")</f>
        <v>0</v>
      </c>
      <c r="V78" s="185" t="str">
        <f t="shared" si="106"/>
        <v>:</v>
      </c>
      <c r="W78" s="191">
        <f>IF('Gr 7'!$N$12&lt;&gt;"",'Gr 7'!$N$12,"")</f>
        <v>3</v>
      </c>
      <c r="X78" s="190">
        <f>IF('Gr 7'!$P$16&lt;&gt;"",'Gr 7'!$P$16,"")</f>
        <v>0</v>
      </c>
      <c r="Y78" s="185" t="str">
        <f t="shared" si="107"/>
        <v>:</v>
      </c>
      <c r="Z78" s="191">
        <f>IF('Gr 7'!$N$16&lt;&gt;"",'Gr 7'!$N$16,"")</f>
        <v>3</v>
      </c>
      <c r="AA78" s="192">
        <f t="shared" si="109"/>
        <v>3</v>
      </c>
      <c r="AB78" s="193" t="str">
        <f t="shared" si="110"/>
        <v>:</v>
      </c>
      <c r="AC78" s="194">
        <f t="shared" si="111"/>
        <v>4</v>
      </c>
      <c r="AD78" s="195">
        <f t="shared" si="112"/>
        <v>9</v>
      </c>
      <c r="AE78" s="193" t="s">
        <v>11</v>
      </c>
      <c r="AF78" s="193">
        <f t="shared" si="113"/>
        <v>15</v>
      </c>
      <c r="AG78" s="196">
        <f>IF(AA78+AC78&gt;0,RANK(sonuc!AI78,sonuc!AI$74:AI$81),"")</f>
        <v>6</v>
      </c>
      <c r="AH78" s="196" t="e">
        <f>#REF!</f>
        <v>#REF!</v>
      </c>
      <c r="AI78" s="197">
        <f>(sonuc!AA78*1000+sonuc!AC78*200+(sonuc!AD78-sonuc!AF78)*20)</f>
        <v>3680</v>
      </c>
      <c r="AJ78" s="109">
        <f>IF(AA78+AC78&gt;0,sonuc!AA78+sonuc!AC78,"")</f>
        <v>7</v>
      </c>
    </row>
    <row r="79" spans="1:37" ht="15.75">
      <c r="A79" s="119">
        <v>6</v>
      </c>
      <c r="B79" s="355" t="s">
        <v>126</v>
      </c>
      <c r="C79" s="184">
        <f>+T74</f>
        <v>1</v>
      </c>
      <c r="D79" s="185" t="str">
        <f t="shared" si="116"/>
        <v>:</v>
      </c>
      <c r="E79" s="186">
        <f>+R74</f>
        <v>3</v>
      </c>
      <c r="F79" s="272">
        <f>+T75</f>
        <v>3</v>
      </c>
      <c r="G79" s="276" t="str">
        <f t="shared" si="114"/>
        <v>:</v>
      </c>
      <c r="H79" s="274">
        <f>+R75</f>
        <v>2</v>
      </c>
      <c r="I79" s="272">
        <f>+T76</f>
        <v>2</v>
      </c>
      <c r="J79" s="276" t="str">
        <f t="shared" si="115"/>
        <v>:</v>
      </c>
      <c r="K79" s="274">
        <f>+R76</f>
        <v>3</v>
      </c>
      <c r="L79" s="184">
        <f>+T77</f>
        <v>3</v>
      </c>
      <c r="M79" s="185" t="str">
        <f>IF(N79&lt;&gt;"",":","")</f>
        <v>:</v>
      </c>
      <c r="N79" s="186">
        <f>+R77</f>
        <v>0</v>
      </c>
      <c r="O79" s="184">
        <f>+T78</f>
        <v>3</v>
      </c>
      <c r="P79" s="185" t="str">
        <f t="shared" ref="P79:P81" si="118">IF(Q79&lt;&gt;"",":","")</f>
        <v>:</v>
      </c>
      <c r="Q79" s="186">
        <f>+R78</f>
        <v>0</v>
      </c>
      <c r="R79" s="187"/>
      <c r="S79" s="188"/>
      <c r="T79" s="189"/>
      <c r="U79" s="190">
        <f>IF('Gr 7'!$P$17&lt;&gt;"",'Gr 7'!$P$17,"")</f>
        <v>1</v>
      </c>
      <c r="V79" s="185" t="str">
        <f t="shared" si="106"/>
        <v>:</v>
      </c>
      <c r="W79" s="191">
        <f>IF('Gr 7'!$N$17&lt;&gt;"",'Gr 7'!$N$17,"")</f>
        <v>3</v>
      </c>
      <c r="X79" s="190">
        <f>IF('Gr 7'!$P$10&lt;&gt;"",'Gr 7'!$P$10,"")</f>
        <v>3</v>
      </c>
      <c r="Y79" s="185" t="str">
        <f t="shared" si="107"/>
        <v>:</v>
      </c>
      <c r="Z79" s="191">
        <f>IF('Gr 7'!$N$10&lt;&gt;"",'Gr 7'!$N$10,"")</f>
        <v>1</v>
      </c>
      <c r="AA79" s="192">
        <f t="shared" si="109"/>
        <v>4</v>
      </c>
      <c r="AB79" s="193" t="str">
        <f t="shared" si="110"/>
        <v>:</v>
      </c>
      <c r="AC79" s="194">
        <f t="shared" si="111"/>
        <v>3</v>
      </c>
      <c r="AD79" s="195">
        <f t="shared" si="112"/>
        <v>16</v>
      </c>
      <c r="AE79" s="193" t="s">
        <v>11</v>
      </c>
      <c r="AF79" s="193">
        <f t="shared" si="113"/>
        <v>12</v>
      </c>
      <c r="AG79" s="196">
        <f>IF(AA79+AC79&gt;0,RANK(sonuc!AI79,sonuc!AI$74:AI$81),"")</f>
        <v>3</v>
      </c>
      <c r="AH79" s="196" t="e">
        <f>#REF!</f>
        <v>#REF!</v>
      </c>
      <c r="AI79" s="197">
        <f>(sonuc!AA79*1000+sonuc!AC79*200+(sonuc!AD79-sonuc!AF79)*20)</f>
        <v>4680</v>
      </c>
      <c r="AJ79" s="109">
        <f>IF(AA79+AC79&gt;0,sonuc!AA79+sonuc!AC79,"")</f>
        <v>7</v>
      </c>
    </row>
    <row r="80" spans="1:37" ht="15.75">
      <c r="A80" s="119">
        <v>7</v>
      </c>
      <c r="B80" s="355" t="s">
        <v>127</v>
      </c>
      <c r="C80" s="184">
        <f>+W74</f>
        <v>3</v>
      </c>
      <c r="D80" s="193" t="str">
        <f t="shared" si="116"/>
        <v>:</v>
      </c>
      <c r="E80" s="186">
        <f>+U74</f>
        <v>1</v>
      </c>
      <c r="F80" s="275">
        <f>+W75</f>
        <v>3</v>
      </c>
      <c r="G80" s="276" t="str">
        <f t="shared" si="114"/>
        <v>:</v>
      </c>
      <c r="H80" s="277">
        <f>+U75</f>
        <v>1</v>
      </c>
      <c r="I80" s="275">
        <f>+W76</f>
        <v>3</v>
      </c>
      <c r="J80" s="276" t="str">
        <f t="shared" si="115"/>
        <v>:</v>
      </c>
      <c r="K80" s="277">
        <f>+U76</f>
        <v>1</v>
      </c>
      <c r="L80" s="190">
        <f>+W77</f>
        <v>3</v>
      </c>
      <c r="M80" s="185" t="str">
        <f t="shared" si="117"/>
        <v>:</v>
      </c>
      <c r="N80" s="191">
        <f>+U77</f>
        <v>1</v>
      </c>
      <c r="O80" s="190">
        <f>+W78</f>
        <v>3</v>
      </c>
      <c r="P80" s="185" t="str">
        <f t="shared" si="118"/>
        <v>:</v>
      </c>
      <c r="Q80" s="191">
        <f>+U78</f>
        <v>0</v>
      </c>
      <c r="R80" s="190">
        <f>+W79</f>
        <v>3</v>
      </c>
      <c r="S80" s="185" t="str">
        <f t="shared" ref="S80:S81" si="119">IF(T80&lt;&gt;"",":","")</f>
        <v>:</v>
      </c>
      <c r="T80" s="191">
        <f>+U79</f>
        <v>1</v>
      </c>
      <c r="U80" s="187"/>
      <c r="V80" s="188"/>
      <c r="W80" s="189"/>
      <c r="X80" s="190">
        <f>IF('Gr 7'!$P$6&lt;&gt;"",'Gr 7'!$P$6,"")</f>
        <v>3</v>
      </c>
      <c r="Y80" s="185" t="str">
        <f t="shared" si="107"/>
        <v>:</v>
      </c>
      <c r="Z80" s="191">
        <f>IF('Gr 7'!$N$6&lt;&gt;"",'Gr 7'!$N$6,"")</f>
        <v>1</v>
      </c>
      <c r="AA80" s="192">
        <f t="shared" si="109"/>
        <v>7</v>
      </c>
      <c r="AB80" s="193" t="str">
        <f t="shared" si="110"/>
        <v>:</v>
      </c>
      <c r="AC80" s="194">
        <f t="shared" si="111"/>
        <v>0</v>
      </c>
      <c r="AD80" s="195">
        <f t="shared" si="112"/>
        <v>21</v>
      </c>
      <c r="AE80" s="193" t="s">
        <v>11</v>
      </c>
      <c r="AF80" s="193">
        <f t="shared" si="113"/>
        <v>6</v>
      </c>
      <c r="AG80" s="196">
        <f>IF(AA80+AC80&gt;0,RANK(sonuc!AI80,sonuc!AI$74:AI$81),"")</f>
        <v>1</v>
      </c>
      <c r="AH80" s="196" t="e">
        <f>#REF!</f>
        <v>#REF!</v>
      </c>
      <c r="AI80" s="197">
        <f>(sonuc!AA80*1000+sonuc!AC80*200+(sonuc!AD80-sonuc!AF80)*20)</f>
        <v>7300</v>
      </c>
      <c r="AJ80" s="109">
        <f>IF(AA80+AC80&gt;0,sonuc!AA80+sonuc!AC80,"")</f>
        <v>7</v>
      </c>
    </row>
    <row r="81" spans="1:37" ht="16.5" thickBot="1">
      <c r="A81" s="127">
        <v>8</v>
      </c>
      <c r="B81" s="356" t="s">
        <v>128</v>
      </c>
      <c r="C81" s="200">
        <f>+Z74</f>
        <v>0</v>
      </c>
      <c r="D81" s="201" t="str">
        <f t="shared" si="116"/>
        <v>:</v>
      </c>
      <c r="E81" s="202">
        <f>+X74</f>
        <v>3</v>
      </c>
      <c r="F81" s="286">
        <f>+Z75</f>
        <v>0</v>
      </c>
      <c r="G81" s="287" t="str">
        <f t="shared" si="114"/>
        <v>:</v>
      </c>
      <c r="H81" s="288">
        <f>+X75</f>
        <v>3</v>
      </c>
      <c r="I81" s="286">
        <f>+Z76</f>
        <v>0</v>
      </c>
      <c r="J81" s="287" t="str">
        <f t="shared" si="115"/>
        <v>:</v>
      </c>
      <c r="K81" s="288">
        <f>+X76</f>
        <v>3</v>
      </c>
      <c r="L81" s="200">
        <f>+Z77</f>
        <v>0</v>
      </c>
      <c r="M81" s="201" t="str">
        <f t="shared" si="117"/>
        <v>:</v>
      </c>
      <c r="N81" s="202">
        <f>+X77</f>
        <v>3</v>
      </c>
      <c r="O81" s="200">
        <f>+Z78</f>
        <v>3</v>
      </c>
      <c r="P81" s="201" t="str">
        <f t="shared" si="118"/>
        <v>:</v>
      </c>
      <c r="Q81" s="202">
        <f>+X78</f>
        <v>0</v>
      </c>
      <c r="R81" s="200">
        <f>+Z79</f>
        <v>1</v>
      </c>
      <c r="S81" s="201" t="str">
        <f t="shared" si="119"/>
        <v>:</v>
      </c>
      <c r="T81" s="202">
        <f>+X79</f>
        <v>3</v>
      </c>
      <c r="U81" s="200">
        <f>+Z80</f>
        <v>1</v>
      </c>
      <c r="V81" s="201" t="str">
        <f>IF(W81&lt;&gt;"",":","")</f>
        <v>:</v>
      </c>
      <c r="W81" s="202">
        <f>+X80</f>
        <v>3</v>
      </c>
      <c r="X81" s="203"/>
      <c r="Y81" s="204"/>
      <c r="Z81" s="205"/>
      <c r="AA81" s="206">
        <f t="shared" si="109"/>
        <v>1</v>
      </c>
      <c r="AB81" s="207" t="str">
        <f t="shared" si="110"/>
        <v>:</v>
      </c>
      <c r="AC81" s="208">
        <f t="shared" si="111"/>
        <v>6</v>
      </c>
      <c r="AD81" s="209">
        <f t="shared" si="112"/>
        <v>5</v>
      </c>
      <c r="AE81" s="207" t="s">
        <v>11</v>
      </c>
      <c r="AF81" s="207">
        <f t="shared" si="113"/>
        <v>18</v>
      </c>
      <c r="AG81" s="210">
        <f>IF(AA81+AC81&gt;0,RANK(sonuc!AI81,sonuc!AI$74:AI$81),"")</f>
        <v>8</v>
      </c>
      <c r="AH81" s="210" t="e">
        <f>#REF!</f>
        <v>#REF!</v>
      </c>
      <c r="AI81" s="211">
        <f>(sonuc!AA81*1000+sonuc!AC81*200+(sonuc!AD81-sonuc!AF81)*20)</f>
        <v>1940</v>
      </c>
      <c r="AJ81" s="109">
        <f>IF(AA81+AC81&gt;0,sonuc!AA81+sonuc!AC81,"")</f>
        <v>7</v>
      </c>
    </row>
    <row r="82" spans="1:37" ht="19.5" thickBot="1">
      <c r="A82" s="381" t="s">
        <v>71</v>
      </c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  <c r="Z82" s="382"/>
      <c r="AA82" s="382"/>
      <c r="AB82" s="382"/>
      <c r="AC82" s="382"/>
      <c r="AD82" s="382"/>
      <c r="AE82" s="382"/>
      <c r="AF82" s="382"/>
      <c r="AG82" s="382"/>
      <c r="AH82" s="382"/>
      <c r="AI82" s="383"/>
      <c r="AJ82" s="109"/>
    </row>
    <row r="83" spans="1:37" ht="16.5" thickBot="1">
      <c r="A83" s="158" t="s">
        <v>0</v>
      </c>
      <c r="B83" s="159" t="s">
        <v>1</v>
      </c>
      <c r="C83" s="384">
        <v>1</v>
      </c>
      <c r="D83" s="385"/>
      <c r="E83" s="386"/>
      <c r="F83" s="384">
        <v>2</v>
      </c>
      <c r="G83" s="385"/>
      <c r="H83" s="386"/>
      <c r="I83" s="384">
        <v>3</v>
      </c>
      <c r="J83" s="385"/>
      <c r="K83" s="386"/>
      <c r="L83" s="384">
        <v>4</v>
      </c>
      <c r="M83" s="385"/>
      <c r="N83" s="386"/>
      <c r="O83" s="384">
        <v>5</v>
      </c>
      <c r="P83" s="385"/>
      <c r="Q83" s="386"/>
      <c r="R83" s="384">
        <v>6</v>
      </c>
      <c r="S83" s="385"/>
      <c r="T83" s="386"/>
      <c r="U83" s="384">
        <v>7</v>
      </c>
      <c r="V83" s="385"/>
      <c r="W83" s="386"/>
      <c r="X83" s="384">
        <v>8</v>
      </c>
      <c r="Y83" s="385"/>
      <c r="Z83" s="386"/>
      <c r="AA83" s="387" t="s">
        <v>10</v>
      </c>
      <c r="AB83" s="388"/>
      <c r="AC83" s="389"/>
      <c r="AD83" s="387" t="s">
        <v>48</v>
      </c>
      <c r="AE83" s="388"/>
      <c r="AF83" s="393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66">
        <v>1</v>
      </c>
      <c r="B84" s="357" t="s">
        <v>135</v>
      </c>
      <c r="C84" s="173"/>
      <c r="D84" s="173"/>
      <c r="E84" s="174"/>
      <c r="F84" s="175">
        <f>IF('Gr 8'!$N$9&lt;&gt;"",'Gr 8'!$N$9,"")</f>
        <v>3</v>
      </c>
      <c r="G84" s="176" t="str">
        <f>IF(H84&lt;&gt;"",":","")</f>
        <v>:</v>
      </c>
      <c r="H84" s="177">
        <f>IF('Gr 8'!$P$9&lt;&gt;"",'Gr 8'!$P$9,"")</f>
        <v>1</v>
      </c>
      <c r="I84" s="175">
        <f>IF('Gr 8'!$N$14&lt;&gt;"",'Gr 8'!$N$14,"")</f>
        <v>3</v>
      </c>
      <c r="J84" s="176" t="str">
        <f>IF(K84&lt;&gt;"",":","")</f>
        <v>:</v>
      </c>
      <c r="K84" s="177">
        <f>IF('Gr 8'!$P$14&lt;&gt;"",'Gr 8'!$P$14,"")</f>
        <v>0</v>
      </c>
      <c r="L84" s="175">
        <f>IF('Gr 8'!$N$4&lt;&gt;"",'Gr 8'!$N$4,"")</f>
        <v>3</v>
      </c>
      <c r="M84" s="176" t="str">
        <f t="shared" ref="M84:M87" si="120">IF(N84&lt;&gt;"",":","")</f>
        <v>:</v>
      </c>
      <c r="N84" s="177">
        <f>IF('Gr 8'!$P$4&lt;&gt;"",'Gr 8'!$P$4,"")</f>
        <v>0</v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1</v>
      </c>
      <c r="R84" s="175">
        <f>IF('Gr 8'!$E$14&lt;&gt;"",'Gr 8'!$E$14,"")</f>
        <v>0</v>
      </c>
      <c r="S84" s="176" t="str">
        <f>IF(T84&lt;&gt;"",":","")</f>
        <v>:</v>
      </c>
      <c r="T84" s="177">
        <f>IF('Gr 8'!$G$14&lt;&gt;"",'Gr 8'!$G$14,"")</f>
        <v>3</v>
      </c>
      <c r="U84" s="175">
        <f>IF('Gr 8'!$E$9&lt;&gt;"",'Gr 8'!$E$9,"")</f>
        <v>3</v>
      </c>
      <c r="V84" s="176" t="str">
        <f t="shared" ref="V84:V89" si="121">IF(W84&lt;&gt;"",":","")</f>
        <v>:</v>
      </c>
      <c r="W84" s="177">
        <f>IF('Gr 8'!$G$9&lt;&gt;"",'Gr 8'!$G$9,"")</f>
        <v>0</v>
      </c>
      <c r="X84" s="175">
        <f>IF('Gr 8'!$E$4&lt;&gt;"",'Gr 8'!$E$4,"")</f>
        <v>3</v>
      </c>
      <c r="Y84" s="176" t="str">
        <f t="shared" ref="Y84:Y90" si="122">IF(Z84&lt;&gt;"",":","")</f>
        <v>:</v>
      </c>
      <c r="Z84" s="177">
        <f>IF('Gr 8'!$G$4&lt;&gt;"",'Gr 8'!$G$4,"")</f>
        <v>0</v>
      </c>
      <c r="AA84" s="178">
        <f>IF(C84&gt;E84,1)+IF(F84&gt;H84,1)+IF(I84&gt;K84,1)+IF(L84&gt;N84,1)+IF(O84&gt;Q84,1)+IF(R84&gt;T84,1)+IF(U84&gt;W84,1)+IF(X84&gt;Z84,1)</f>
        <v>6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1</v>
      </c>
      <c r="AD84" s="181">
        <f>SUM(C84,F84,I84,L84,O84,R84,U84,X84)</f>
        <v>18</v>
      </c>
      <c r="AE84" s="179" t="s">
        <v>11</v>
      </c>
      <c r="AF84" s="179">
        <f>SUM(E84,H84,K84,N84,Q84,T84,W84,Z84)</f>
        <v>5</v>
      </c>
      <c r="AG84" s="182">
        <f>IF(AA84+AC84&gt;0,RANK(sonuc!AI84,sonuc!AI$84:AI$91),"")</f>
        <v>2</v>
      </c>
      <c r="AH84" s="182" t="e">
        <f>#REF!</f>
        <v>#REF!</v>
      </c>
      <c r="AI84" s="183">
        <f>(sonuc!AA84*1000+sonuc!AC84*200+(sonuc!AD84-sonuc!AF84)*20)</f>
        <v>6460</v>
      </c>
      <c r="AJ84" s="109">
        <f>IF(AA84+AC84&gt;0,sonuc!AA84+sonuc!AC84,"")</f>
        <v>7</v>
      </c>
    </row>
    <row r="85" spans="1:37" ht="15.75">
      <c r="A85" s="167">
        <v>2</v>
      </c>
      <c r="B85" s="355" t="s">
        <v>136</v>
      </c>
      <c r="C85" s="218">
        <f>+H84</f>
        <v>1</v>
      </c>
      <c r="D85" s="185" t="str">
        <f>IF(E85&lt;&gt;"",":","")</f>
        <v>:</v>
      </c>
      <c r="E85" s="186">
        <f>+F84</f>
        <v>3</v>
      </c>
      <c r="F85" s="187"/>
      <c r="G85" s="188"/>
      <c r="H85" s="189"/>
      <c r="I85" s="190">
        <f>IF('Gr 8'!$N$5&lt;&gt;"",'Gr 8'!$N$5,"")</f>
        <v>3</v>
      </c>
      <c r="J85" s="185" t="str">
        <f>IF(K85&lt;&gt;"",":","")</f>
        <v>:</v>
      </c>
      <c r="K85" s="191">
        <f>IF('Gr 8'!$P$5&lt;&gt;"",'Gr 8'!$P$5,"")</f>
        <v>1</v>
      </c>
      <c r="L85" s="190">
        <f>IF('Gr 8'!$N$15&lt;&gt;"",'Gr 8'!$N$15,"")</f>
        <v>3</v>
      </c>
      <c r="M85" s="185" t="str">
        <f t="shared" si="120"/>
        <v>:</v>
      </c>
      <c r="N85" s="191">
        <f>IF('Gr 8'!$P$15&lt;&gt;"",'Gr 8'!$P$15,"")</f>
        <v>0</v>
      </c>
      <c r="O85" s="190">
        <f>IF('Gr 8'!$E$15&lt;&gt;"",'Gr 8'!$E$15,"")</f>
        <v>0</v>
      </c>
      <c r="P85" s="185" t="str">
        <f>IF(Q85&lt;&gt;"",":","")</f>
        <v>:</v>
      </c>
      <c r="Q85" s="191">
        <f>IF('Gr 8'!$G$15&lt;&gt;"",'Gr 8'!$G$15,"")</f>
        <v>3</v>
      </c>
      <c r="R85" s="190">
        <f>IF('Gr 8'!$E$10&lt;&gt;"",'Gr 8'!$E$10,"")</f>
        <v>0</v>
      </c>
      <c r="S85" s="185" t="str">
        <f>IF(T85&lt;&gt;"",":","")</f>
        <v>:</v>
      </c>
      <c r="T85" s="191">
        <f>IF('Gr 8'!$G$10&lt;&gt;"",'Gr 8'!$G$10,"")</f>
        <v>3</v>
      </c>
      <c r="U85" s="190">
        <f>IF('Gr 8'!$E$5&lt;&gt;"",'Gr 8'!$E$5,"")</f>
        <v>2</v>
      </c>
      <c r="V85" s="185" t="str">
        <f t="shared" si="121"/>
        <v>:</v>
      </c>
      <c r="W85" s="191">
        <f>IF('Gr 8'!$G$5&lt;&gt;"",'Gr 8'!$G$5,"")</f>
        <v>3</v>
      </c>
      <c r="X85" s="190">
        <f>IF('Gr 8'!$E$20&lt;&gt;"",'Gr 8'!$E$20,"")</f>
        <v>3</v>
      </c>
      <c r="Y85" s="185" t="str">
        <f t="shared" si="122"/>
        <v>:</v>
      </c>
      <c r="Z85" s="191">
        <f>IF('Gr 8'!$G$20&lt;&gt;"",'Gr 8'!$G$20,"")</f>
        <v>1</v>
      </c>
      <c r="AA85" s="192">
        <f t="shared" ref="AA85:AA91" si="124">IF(C85&gt;E85,1)+IF(F85&gt;H85,1)+IF(I85&gt;K85,1)+IF(L85&gt;N85,1)+IF(O85&gt;Q85,1)+IF(R85&gt;T85,1)+IF(U85&gt;W85,1)+IF(X85&gt;Z85,1)</f>
        <v>3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4</v>
      </c>
      <c r="AD85" s="195">
        <f t="shared" ref="AD85:AD91" si="127">SUM(C85,F85,I85,L85,O85,R85,U85,X85)</f>
        <v>12</v>
      </c>
      <c r="AE85" s="193" t="s">
        <v>11</v>
      </c>
      <c r="AF85" s="193">
        <f t="shared" ref="AF85:AF91" si="128">SUM(E85,H85,K85,N85,Q85,T85,W85,Z85)</f>
        <v>14</v>
      </c>
      <c r="AG85" s="196">
        <f>IF(AA85+AC85&gt;0,RANK(sonuc!AI85,sonuc!AI$84:AI$91),"")</f>
        <v>4</v>
      </c>
      <c r="AH85" s="196" t="e">
        <f>#REF!</f>
        <v>#REF!</v>
      </c>
      <c r="AI85" s="197">
        <f>(sonuc!AA85*1000+sonuc!AC85*200+(sonuc!AD85-sonuc!AF85)*20)</f>
        <v>3760</v>
      </c>
      <c r="AJ85" s="109">
        <f>IF(AA85+AC85&gt;0,sonuc!AA85+sonuc!AC85,"")</f>
        <v>7</v>
      </c>
      <c r="AK85" s="118"/>
    </row>
    <row r="86" spans="1:37" ht="15.75">
      <c r="A86" s="167">
        <v>3</v>
      </c>
      <c r="B86" s="355" t="s">
        <v>137</v>
      </c>
      <c r="C86" s="218">
        <f>+K84</f>
        <v>0</v>
      </c>
      <c r="D86" s="199" t="str">
        <f>IF(E86&lt;&gt;"",":","")</f>
        <v>:</v>
      </c>
      <c r="E86" s="186">
        <f>+I84</f>
        <v>3</v>
      </c>
      <c r="F86" s="190">
        <f>+K85</f>
        <v>1</v>
      </c>
      <c r="G86" s="185" t="str">
        <f t="shared" ref="G86:G91" si="129">IF(H86&lt;&gt;"",":","")</f>
        <v>:</v>
      </c>
      <c r="H86" s="191">
        <f>+I85</f>
        <v>3</v>
      </c>
      <c r="I86" s="187"/>
      <c r="J86" s="188"/>
      <c r="K86" s="189"/>
      <c r="L86" s="190">
        <f>IF('Gr 8'!$P$11&lt;&gt;"",'Gr 8'!$P$11,"")</f>
        <v>0</v>
      </c>
      <c r="M86" s="185" t="str">
        <f t="shared" si="120"/>
        <v>:</v>
      </c>
      <c r="N86" s="191">
        <f>IF('Gr 8'!$N$11&lt;&gt;"",'Gr 8'!$N$11,"")</f>
        <v>3</v>
      </c>
      <c r="O86" s="190">
        <f>IF('Gr 8'!$E$11&lt;&gt;"",'Gr 8'!$E$11,"")</f>
        <v>2</v>
      </c>
      <c r="P86" s="185" t="str">
        <f>IF(Q86&lt;&gt;"",":","")</f>
        <v>:</v>
      </c>
      <c r="Q86" s="191">
        <f>IF('Gr 8'!$G$11&lt;&gt;"",'Gr 8'!$G$11,"")</f>
        <v>3</v>
      </c>
      <c r="R86" s="190">
        <f>IF('Gr 8'!$E$6&lt;&gt;"",'Gr 8'!$E$6,"")</f>
        <v>0</v>
      </c>
      <c r="S86" s="185" t="str">
        <f>IF(T86&lt;&gt;"",":","")</f>
        <v>:</v>
      </c>
      <c r="T86" s="191">
        <f>IF('Gr 8'!$G$6&lt;&gt;"",'Gr 8'!$G$6,"")</f>
        <v>3</v>
      </c>
      <c r="U86" s="190">
        <f>IF('Gr 8'!$E$21&lt;&gt;"",'Gr 8'!$E$21,"")</f>
        <v>3</v>
      </c>
      <c r="V86" s="185" t="str">
        <f t="shared" si="121"/>
        <v>:</v>
      </c>
      <c r="W86" s="191">
        <f>IF('Gr 8'!$G$21&lt;&gt;"",'Gr 8'!$G$21,"")</f>
        <v>0</v>
      </c>
      <c r="X86" s="190">
        <f>IF('Gr 8'!$E$16&lt;&gt;"",'Gr 8'!$E$16,"")</f>
        <v>3</v>
      </c>
      <c r="Y86" s="185" t="str">
        <f t="shared" si="122"/>
        <v>:</v>
      </c>
      <c r="Z86" s="191">
        <f>IF('Gr 8'!$G$16&lt;&gt;"",'Gr 8'!$G$16,"")</f>
        <v>1</v>
      </c>
      <c r="AA86" s="192">
        <f t="shared" si="124"/>
        <v>2</v>
      </c>
      <c r="AB86" s="193" t="str">
        <f t="shared" si="125"/>
        <v>:</v>
      </c>
      <c r="AC86" s="194">
        <f t="shared" si="126"/>
        <v>5</v>
      </c>
      <c r="AD86" s="195">
        <f t="shared" si="127"/>
        <v>9</v>
      </c>
      <c r="AE86" s="193" t="s">
        <v>11</v>
      </c>
      <c r="AF86" s="193">
        <f t="shared" si="128"/>
        <v>16</v>
      </c>
      <c r="AG86" s="196">
        <f>IF(AA86+AC86&gt;0,RANK(sonuc!AI86,sonuc!AI$84:AI$91),"")</f>
        <v>6</v>
      </c>
      <c r="AH86" s="196" t="e">
        <f>#REF!</f>
        <v>#REF!</v>
      </c>
      <c r="AI86" s="197">
        <f>(sonuc!AA86*1000+sonuc!AC86*200+(sonuc!AD86-sonuc!AF86)*20)</f>
        <v>2860</v>
      </c>
      <c r="AJ86" s="109">
        <f>IF(AA86+AC86&gt;0,sonuc!AA86+sonuc!AC86,"")</f>
        <v>7</v>
      </c>
    </row>
    <row r="87" spans="1:37" ht="15.75">
      <c r="A87" s="167">
        <v>4</v>
      </c>
      <c r="B87" s="355" t="s">
        <v>138</v>
      </c>
      <c r="C87" s="218">
        <f>+N84</f>
        <v>0</v>
      </c>
      <c r="D87" s="185" t="str">
        <f>IF(E87&lt;&gt;"",":","")</f>
        <v>:</v>
      </c>
      <c r="E87" s="186">
        <f>+L84</f>
        <v>3</v>
      </c>
      <c r="F87" s="184">
        <f>+N85</f>
        <v>0</v>
      </c>
      <c r="G87" s="185" t="str">
        <f t="shared" si="129"/>
        <v>:</v>
      </c>
      <c r="H87" s="186">
        <f>+L85</f>
        <v>3</v>
      </c>
      <c r="I87" s="184">
        <f>+N86</f>
        <v>3</v>
      </c>
      <c r="J87" s="185" t="str">
        <f t="shared" ref="J87:J91" si="130">IF(K87&lt;&gt;"",":","")</f>
        <v>:</v>
      </c>
      <c r="K87" s="186">
        <f>+L86</f>
        <v>0</v>
      </c>
      <c r="L87" s="187"/>
      <c r="M87" s="232" t="str">
        <f t="shared" si="120"/>
        <v/>
      </c>
      <c r="N87" s="189"/>
      <c r="O87" s="190">
        <f>IF('Gr 8'!$E$7&lt;&gt;"",'Gr 8'!$E$7,"")</f>
        <v>0</v>
      </c>
      <c r="P87" s="185" t="str">
        <f>IF(Q87&lt;&gt;"",":","")</f>
        <v>:</v>
      </c>
      <c r="Q87" s="191">
        <f>IF('Gr 8'!$G$7&lt;&gt;"",'Gr 8'!$G$7,"")</f>
        <v>3</v>
      </c>
      <c r="R87" s="190">
        <f>IF('Gr 8'!$E$22&lt;&gt;"",'Gr 8'!$E$22,"")</f>
        <v>0</v>
      </c>
      <c r="S87" s="185" t="str">
        <f>IF(T87&lt;&gt;"",":","")</f>
        <v>:</v>
      </c>
      <c r="T87" s="191">
        <f>IF('Gr 8'!$G$22&lt;&gt;"",'Gr 8'!$G$22,"")</f>
        <v>3</v>
      </c>
      <c r="U87" s="190">
        <f>IF('Gr 8'!$E$17&lt;&gt;"",'Gr 8'!$E$17,"")</f>
        <v>0</v>
      </c>
      <c r="V87" s="185" t="str">
        <f t="shared" si="121"/>
        <v>:</v>
      </c>
      <c r="W87" s="191">
        <f>IF('Gr 8'!$G$17&lt;&gt;"",'Gr 8'!$G$17,"")</f>
        <v>3</v>
      </c>
      <c r="X87" s="190">
        <f>IF('Gr 8'!$E$12&lt;&gt;"",'Gr 8'!$E$12,"")</f>
        <v>3</v>
      </c>
      <c r="Y87" s="185" t="str">
        <f t="shared" si="122"/>
        <v>:</v>
      </c>
      <c r="Z87" s="191">
        <f>IF('Gr 8'!$G$12&lt;&gt;"",'Gr 8'!$G$12,"")</f>
        <v>0</v>
      </c>
      <c r="AA87" s="192">
        <f t="shared" si="124"/>
        <v>2</v>
      </c>
      <c r="AB87" s="193" t="str">
        <f t="shared" si="125"/>
        <v>:</v>
      </c>
      <c r="AC87" s="194">
        <f t="shared" si="126"/>
        <v>5</v>
      </c>
      <c r="AD87" s="195">
        <f t="shared" si="127"/>
        <v>6</v>
      </c>
      <c r="AE87" s="193" t="s">
        <v>11</v>
      </c>
      <c r="AF87" s="193">
        <f t="shared" si="128"/>
        <v>15</v>
      </c>
      <c r="AG87" s="196">
        <f>IF(AA87+AC87&gt;0,RANK(sonuc!AI87,sonuc!AI$84:AI$91),"")</f>
        <v>7</v>
      </c>
      <c r="AH87" s="196" t="e">
        <f>#REF!</f>
        <v>#REF!</v>
      </c>
      <c r="AI87" s="197">
        <f>(sonuc!AA87*1000+sonuc!AC87*200+(sonuc!AD87-sonuc!AF87)*20)</f>
        <v>2820</v>
      </c>
      <c r="AJ87" s="109">
        <f>IF(AA87+AC87&gt;0,sonuc!AA87+sonuc!AC87,"")</f>
        <v>7</v>
      </c>
    </row>
    <row r="88" spans="1:37" ht="15.75">
      <c r="A88" s="167">
        <v>5</v>
      </c>
      <c r="B88" s="355" t="s">
        <v>139</v>
      </c>
      <c r="C88" s="218">
        <f>+Q84</f>
        <v>1</v>
      </c>
      <c r="D88" s="193" t="str">
        <f t="shared" ref="D88:D91" si="131">IF(E88&lt;&gt;"",":","")</f>
        <v>:</v>
      </c>
      <c r="E88" s="186">
        <f>+O84</f>
        <v>3</v>
      </c>
      <c r="F88" s="190">
        <f>+Q85</f>
        <v>3</v>
      </c>
      <c r="G88" s="185" t="str">
        <f t="shared" si="129"/>
        <v>:</v>
      </c>
      <c r="H88" s="191">
        <f>+O85</f>
        <v>0</v>
      </c>
      <c r="I88" s="190">
        <f>+Q86</f>
        <v>3</v>
      </c>
      <c r="J88" s="185" t="str">
        <f t="shared" si="130"/>
        <v>:</v>
      </c>
      <c r="K88" s="186">
        <f>+O86</f>
        <v>2</v>
      </c>
      <c r="L88" s="190">
        <f>+Q87</f>
        <v>3</v>
      </c>
      <c r="M88" s="185" t="str">
        <f t="shared" ref="M88:M91" si="132">IF(N88&lt;&gt;"",":","")</f>
        <v>:</v>
      </c>
      <c r="N88" s="191">
        <f>+O87</f>
        <v>0</v>
      </c>
      <c r="O88" s="187"/>
      <c r="P88" s="188"/>
      <c r="Q88" s="189"/>
      <c r="R88" s="190">
        <f>IF('Gr 8'!$N$7&lt;&gt;"",'Gr 8'!$N$7,"")</f>
        <v>1</v>
      </c>
      <c r="S88" s="185" t="str">
        <f>IF(T88&lt;&gt;"",":","")</f>
        <v>:</v>
      </c>
      <c r="T88" s="191">
        <f>IF('Gr 8'!$P$7&lt;&gt;"",'Gr 8'!$P$7,"")</f>
        <v>3</v>
      </c>
      <c r="U88" s="190">
        <f>IF('Gr 8'!$P$12&lt;&gt;"",'Gr 8'!$P$12,"")</f>
        <v>3</v>
      </c>
      <c r="V88" s="185" t="str">
        <f t="shared" si="121"/>
        <v>:</v>
      </c>
      <c r="W88" s="191">
        <f>IF('Gr 8'!$N$12&lt;&gt;"",'Gr 8'!$N$12,"")</f>
        <v>2</v>
      </c>
      <c r="X88" s="190">
        <f>IF('Gr 8'!$P$16&lt;&gt;"",'Gr 8'!$P$16,"")</f>
        <v>3</v>
      </c>
      <c r="Y88" s="185" t="str">
        <f t="shared" si="122"/>
        <v>:</v>
      </c>
      <c r="Z88" s="191">
        <f>IF('Gr 8'!$N$16&lt;&gt;"",'Gr 8'!$N$16,"")</f>
        <v>0</v>
      </c>
      <c r="AA88" s="192">
        <f t="shared" si="124"/>
        <v>5</v>
      </c>
      <c r="AB88" s="193" t="str">
        <f t="shared" si="125"/>
        <v>:</v>
      </c>
      <c r="AC88" s="194">
        <f t="shared" si="126"/>
        <v>2</v>
      </c>
      <c r="AD88" s="195">
        <f t="shared" si="127"/>
        <v>17</v>
      </c>
      <c r="AE88" s="193" t="s">
        <v>11</v>
      </c>
      <c r="AF88" s="193">
        <f t="shared" si="128"/>
        <v>10</v>
      </c>
      <c r="AG88" s="196">
        <f>IF(AA88+AC88&gt;0,RANK(sonuc!AI88,sonuc!AI$84:AI$91),"")</f>
        <v>3</v>
      </c>
      <c r="AH88" s="196" t="e">
        <f>#REF!</f>
        <v>#REF!</v>
      </c>
      <c r="AI88" s="197">
        <f>(sonuc!AA88*1000+sonuc!AC88*200+(sonuc!AD88-sonuc!AF88)*20)</f>
        <v>5540</v>
      </c>
      <c r="AJ88" s="109">
        <f>IF(AA88+AC88&gt;0,sonuc!AA88+sonuc!AC88,"")</f>
        <v>7</v>
      </c>
    </row>
    <row r="89" spans="1:37" ht="15.75">
      <c r="A89" s="167">
        <v>6</v>
      </c>
      <c r="B89" s="355" t="s">
        <v>140</v>
      </c>
      <c r="C89" s="218">
        <f>+T84</f>
        <v>3</v>
      </c>
      <c r="D89" s="185" t="str">
        <f t="shared" si="131"/>
        <v>:</v>
      </c>
      <c r="E89" s="186">
        <f>+R84</f>
        <v>0</v>
      </c>
      <c r="F89" s="184">
        <f>+T85</f>
        <v>3</v>
      </c>
      <c r="G89" s="185" t="str">
        <f t="shared" si="129"/>
        <v>:</v>
      </c>
      <c r="H89" s="186">
        <f>+R85</f>
        <v>0</v>
      </c>
      <c r="I89" s="184">
        <f>+T86</f>
        <v>3</v>
      </c>
      <c r="J89" s="185" t="str">
        <f t="shared" si="130"/>
        <v>:</v>
      </c>
      <c r="K89" s="186">
        <f>+R86</f>
        <v>0</v>
      </c>
      <c r="L89" s="184">
        <f>+T87</f>
        <v>3</v>
      </c>
      <c r="M89" s="185" t="str">
        <f>IF(N89&lt;&gt;"",":","")</f>
        <v>:</v>
      </c>
      <c r="N89" s="186">
        <f>+R87</f>
        <v>0</v>
      </c>
      <c r="O89" s="184">
        <f>+T88</f>
        <v>3</v>
      </c>
      <c r="P89" s="185" t="str">
        <f t="shared" ref="P89:P91" si="133">IF(Q89&lt;&gt;"",":","")</f>
        <v>:</v>
      </c>
      <c r="Q89" s="186">
        <f>+R88</f>
        <v>1</v>
      </c>
      <c r="R89" s="187"/>
      <c r="S89" s="188"/>
      <c r="T89" s="189"/>
      <c r="U89" s="190">
        <f>IF('Gr 8'!$P$17&lt;&gt;"",'Gr 8'!$P$17,"")</f>
        <v>3</v>
      </c>
      <c r="V89" s="185" t="str">
        <f t="shared" si="121"/>
        <v>:</v>
      </c>
      <c r="W89" s="191">
        <f>IF('Gr 8'!$N$17&lt;&gt;"",'Gr 8'!$N$17,"")</f>
        <v>0</v>
      </c>
      <c r="X89" s="190">
        <f>IF('Gr 8'!$P$10&lt;&gt;"",'Gr 8'!$P$10,"")</f>
        <v>3</v>
      </c>
      <c r="Y89" s="185" t="str">
        <f t="shared" si="122"/>
        <v>:</v>
      </c>
      <c r="Z89" s="191">
        <f>IF('Gr 8'!$N$10&lt;&gt;"",'Gr 8'!$N$10,"")</f>
        <v>0</v>
      </c>
      <c r="AA89" s="192">
        <f t="shared" si="124"/>
        <v>7</v>
      </c>
      <c r="AB89" s="193" t="str">
        <f t="shared" si="125"/>
        <v>:</v>
      </c>
      <c r="AC89" s="194">
        <f t="shared" si="126"/>
        <v>0</v>
      </c>
      <c r="AD89" s="195">
        <f t="shared" si="127"/>
        <v>21</v>
      </c>
      <c r="AE89" s="193" t="s">
        <v>11</v>
      </c>
      <c r="AF89" s="193">
        <f t="shared" si="128"/>
        <v>1</v>
      </c>
      <c r="AG89" s="196">
        <f>IF(AA89+AC89&gt;0,RANK(sonuc!AI89,sonuc!AI$84:AI$91),"")</f>
        <v>1</v>
      </c>
      <c r="AH89" s="196" t="e">
        <f>#REF!</f>
        <v>#REF!</v>
      </c>
      <c r="AI89" s="197">
        <f>(sonuc!AA89*1000+sonuc!AC89*200+(sonuc!AD89-sonuc!AF89)*20)</f>
        <v>7400</v>
      </c>
      <c r="AJ89" s="109">
        <f>IF(AA89+AC89&gt;0,sonuc!AA89+sonuc!AC89,"")</f>
        <v>7</v>
      </c>
    </row>
    <row r="90" spans="1:37" ht="15.75">
      <c r="A90" s="167">
        <v>7</v>
      </c>
      <c r="B90" s="355" t="s">
        <v>141</v>
      </c>
      <c r="C90" s="218">
        <f>+W84</f>
        <v>0</v>
      </c>
      <c r="D90" s="193" t="str">
        <f t="shared" si="131"/>
        <v>:</v>
      </c>
      <c r="E90" s="186">
        <f>+U84</f>
        <v>3</v>
      </c>
      <c r="F90" s="190">
        <f>+W85</f>
        <v>3</v>
      </c>
      <c r="G90" s="185" t="str">
        <f t="shared" si="129"/>
        <v>:</v>
      </c>
      <c r="H90" s="191">
        <f>+U85</f>
        <v>2</v>
      </c>
      <c r="I90" s="190">
        <f>+W86</f>
        <v>0</v>
      </c>
      <c r="J90" s="185" t="str">
        <f t="shared" si="130"/>
        <v>:</v>
      </c>
      <c r="K90" s="191">
        <f>+U86</f>
        <v>3</v>
      </c>
      <c r="L90" s="190">
        <f>+W87</f>
        <v>3</v>
      </c>
      <c r="M90" s="185" t="str">
        <f t="shared" si="132"/>
        <v>:</v>
      </c>
      <c r="N90" s="191">
        <f>+U87</f>
        <v>0</v>
      </c>
      <c r="O90" s="190">
        <f>+W88</f>
        <v>2</v>
      </c>
      <c r="P90" s="185" t="str">
        <f t="shared" si="133"/>
        <v>:</v>
      </c>
      <c r="Q90" s="191">
        <f>+U88</f>
        <v>3</v>
      </c>
      <c r="R90" s="190">
        <f>+W89</f>
        <v>0</v>
      </c>
      <c r="S90" s="185" t="str">
        <f t="shared" ref="S90:S91" si="134">IF(T90&lt;&gt;"",":","")</f>
        <v>:</v>
      </c>
      <c r="T90" s="191">
        <f>+U89</f>
        <v>3</v>
      </c>
      <c r="U90" s="187"/>
      <c r="V90" s="188"/>
      <c r="W90" s="189"/>
      <c r="X90" s="190">
        <f>IF('Gr 8'!$P$6&lt;&gt;"",'Gr 8'!$P$6,"")</f>
        <v>3</v>
      </c>
      <c r="Y90" s="185" t="str">
        <f t="shared" si="122"/>
        <v>:</v>
      </c>
      <c r="Z90" s="191">
        <f>IF('Gr 8'!$N$6&lt;&gt;"",'Gr 8'!$N$6,"")</f>
        <v>0</v>
      </c>
      <c r="AA90" s="192">
        <f t="shared" si="124"/>
        <v>3</v>
      </c>
      <c r="AB90" s="193" t="str">
        <f t="shared" si="125"/>
        <v>:</v>
      </c>
      <c r="AC90" s="194">
        <f t="shared" si="126"/>
        <v>4</v>
      </c>
      <c r="AD90" s="195">
        <f t="shared" si="127"/>
        <v>11</v>
      </c>
      <c r="AE90" s="193" t="s">
        <v>11</v>
      </c>
      <c r="AF90" s="193">
        <f t="shared" si="128"/>
        <v>14</v>
      </c>
      <c r="AG90" s="196">
        <f>IF(AA90+AC90&gt;0,RANK(sonuc!AI90,sonuc!AI$84:AI$91),"")</f>
        <v>5</v>
      </c>
      <c r="AH90" s="196" t="e">
        <f>#REF!</f>
        <v>#REF!</v>
      </c>
      <c r="AI90" s="197">
        <f>(sonuc!AA90*1000+sonuc!AC90*200+(sonuc!AD90-sonuc!AF90)*20)</f>
        <v>3740</v>
      </c>
      <c r="AJ90" s="109">
        <f>IF(AA90+AC90&gt;0,sonuc!AA90+sonuc!AC90,"")</f>
        <v>7</v>
      </c>
    </row>
    <row r="91" spans="1:37" ht="16.5" thickBot="1">
      <c r="A91" s="168">
        <v>8</v>
      </c>
      <c r="B91" s="356" t="s">
        <v>142</v>
      </c>
      <c r="C91" s="219">
        <f>+Z84</f>
        <v>0</v>
      </c>
      <c r="D91" s="201" t="str">
        <f t="shared" si="131"/>
        <v>:</v>
      </c>
      <c r="E91" s="202">
        <f>+X84</f>
        <v>3</v>
      </c>
      <c r="F91" s="200">
        <f>+Z85</f>
        <v>1</v>
      </c>
      <c r="G91" s="201" t="str">
        <f t="shared" si="129"/>
        <v>:</v>
      </c>
      <c r="H91" s="202">
        <f>+X85</f>
        <v>3</v>
      </c>
      <c r="I91" s="200">
        <f>+Z86</f>
        <v>1</v>
      </c>
      <c r="J91" s="201" t="str">
        <f t="shared" si="130"/>
        <v>:</v>
      </c>
      <c r="K91" s="202">
        <f>+X86</f>
        <v>3</v>
      </c>
      <c r="L91" s="200">
        <f>+Z87</f>
        <v>0</v>
      </c>
      <c r="M91" s="201" t="str">
        <f t="shared" si="132"/>
        <v>:</v>
      </c>
      <c r="N91" s="202">
        <f>+X87</f>
        <v>3</v>
      </c>
      <c r="O91" s="200">
        <f>+Z88</f>
        <v>0</v>
      </c>
      <c r="P91" s="201" t="str">
        <f t="shared" si="133"/>
        <v>:</v>
      </c>
      <c r="Q91" s="202">
        <f>+X88</f>
        <v>3</v>
      </c>
      <c r="R91" s="200">
        <f>+Z89</f>
        <v>0</v>
      </c>
      <c r="S91" s="201" t="str">
        <f t="shared" si="134"/>
        <v>:</v>
      </c>
      <c r="T91" s="202">
        <f>+X89</f>
        <v>3</v>
      </c>
      <c r="U91" s="200">
        <f>+Z90</f>
        <v>0</v>
      </c>
      <c r="V91" s="201" t="str">
        <f>IF(W91&lt;&gt;"",":","")</f>
        <v>:</v>
      </c>
      <c r="W91" s="202">
        <f>+X90</f>
        <v>3</v>
      </c>
      <c r="X91" s="203"/>
      <c r="Y91" s="204"/>
      <c r="Z91" s="205"/>
      <c r="AA91" s="206">
        <f t="shared" si="124"/>
        <v>0</v>
      </c>
      <c r="AB91" s="207" t="str">
        <f t="shared" si="125"/>
        <v>:</v>
      </c>
      <c r="AC91" s="208">
        <f t="shared" si="126"/>
        <v>7</v>
      </c>
      <c r="AD91" s="209">
        <f t="shared" si="127"/>
        <v>2</v>
      </c>
      <c r="AE91" s="207" t="s">
        <v>11</v>
      </c>
      <c r="AF91" s="207">
        <f t="shared" si="128"/>
        <v>21</v>
      </c>
      <c r="AG91" s="210">
        <f>IF(AA91+AC91&gt;0,RANK(sonuc!AI91,sonuc!AI$84:AI$91),"")</f>
        <v>8</v>
      </c>
      <c r="AH91" s="210" t="e">
        <f>#REF!</f>
        <v>#REF!</v>
      </c>
      <c r="AI91" s="211">
        <f>(sonuc!AA91*1000+sonuc!AC91*200+(sonuc!AD91-sonuc!AF91)*20)</f>
        <v>1020</v>
      </c>
      <c r="AJ91" s="109">
        <f>IF(AA91+AC91&gt;0,sonuc!AA91+sonuc!AC91,"")</f>
        <v>7</v>
      </c>
    </row>
    <row r="92" spans="1:37" ht="19.5" thickBot="1">
      <c r="A92" s="381" t="s">
        <v>30</v>
      </c>
      <c r="B92" s="391"/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2"/>
      <c r="AC92" s="382"/>
      <c r="AD92" s="382"/>
      <c r="AE92" s="382"/>
      <c r="AF92" s="382"/>
      <c r="AG92" s="382"/>
      <c r="AH92" s="382"/>
      <c r="AI92" s="383"/>
      <c r="AJ92" s="109"/>
    </row>
    <row r="93" spans="1:37" ht="16.5" thickBot="1">
      <c r="A93" s="158" t="s">
        <v>0</v>
      </c>
      <c r="B93" s="159" t="s">
        <v>1</v>
      </c>
      <c r="C93" s="384">
        <v>1</v>
      </c>
      <c r="D93" s="385"/>
      <c r="E93" s="386"/>
      <c r="F93" s="384">
        <v>2</v>
      </c>
      <c r="G93" s="385"/>
      <c r="H93" s="386"/>
      <c r="I93" s="384">
        <v>3</v>
      </c>
      <c r="J93" s="385"/>
      <c r="K93" s="386"/>
      <c r="L93" s="384">
        <v>4</v>
      </c>
      <c r="M93" s="385"/>
      <c r="N93" s="386"/>
      <c r="O93" s="384">
        <v>5</v>
      </c>
      <c r="P93" s="385"/>
      <c r="Q93" s="386"/>
      <c r="R93" s="384">
        <v>6</v>
      </c>
      <c r="S93" s="385"/>
      <c r="T93" s="386"/>
      <c r="U93" s="384">
        <v>7</v>
      </c>
      <c r="V93" s="385"/>
      <c r="W93" s="386"/>
      <c r="X93" s="384">
        <v>8</v>
      </c>
      <c r="Y93" s="385"/>
      <c r="Z93" s="386"/>
      <c r="AA93" s="387" t="s">
        <v>10</v>
      </c>
      <c r="AB93" s="388"/>
      <c r="AC93" s="389"/>
      <c r="AD93" s="387" t="s">
        <v>48</v>
      </c>
      <c r="AE93" s="388"/>
      <c r="AF93" s="393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57" t="s">
        <v>143</v>
      </c>
      <c r="C94" s="173"/>
      <c r="D94" s="173"/>
      <c r="E94" s="174"/>
      <c r="F94" s="175">
        <f>IF('Gr 9'!$N$9&lt;&gt;"",'Gr 9'!$N$9,"")</f>
        <v>1</v>
      </c>
      <c r="G94" s="176" t="str">
        <f>IF(H94&lt;&gt;"",":","")</f>
        <v>:</v>
      </c>
      <c r="H94" s="177">
        <f>IF('Gr 9'!$P$9&lt;&gt;"",'Gr 9'!$P$9,"")</f>
        <v>3</v>
      </c>
      <c r="I94" s="175">
        <f>IF('Gr 9'!$N$14&lt;&gt;"",'Gr 9'!$N$14,"")</f>
        <v>2</v>
      </c>
      <c r="J94" s="176" t="str">
        <f>IF(K94&lt;&gt;"",":","")</f>
        <v>:</v>
      </c>
      <c r="K94" s="177">
        <f>IF('Gr 9'!$P$14&lt;&gt;"",'Gr 9'!$P$14,"")</f>
        <v>3</v>
      </c>
      <c r="L94" s="175">
        <f>IF('Gr 9'!$N$4&lt;&gt;"",'Gr 9'!$N$4,"")</f>
        <v>0</v>
      </c>
      <c r="M94" s="176" t="str">
        <f t="shared" ref="M94:M97" si="135">IF(N94&lt;&gt;"",":","")</f>
        <v>:</v>
      </c>
      <c r="N94" s="177">
        <f>IF('Gr 9'!$P$4&lt;&gt;"",'Gr 9'!$P$4,"")</f>
        <v>3</v>
      </c>
      <c r="O94" s="175">
        <f>IF('Gr 9'!$E$19&lt;&gt;"",'Gr 9'!$E$19,"")</f>
        <v>1</v>
      </c>
      <c r="P94" s="176" t="str">
        <f>IF(Q94&lt;&gt;"",":","")</f>
        <v>:</v>
      </c>
      <c r="Q94" s="177">
        <f>IF('Gr 9'!$G$19&lt;&gt;"",'Gr 9'!$G$19,"")</f>
        <v>3</v>
      </c>
      <c r="R94" s="175">
        <f>IF('Gr 9'!$E$14&lt;&gt;"",'Gr 9'!$E$14,"")</f>
        <v>1</v>
      </c>
      <c r="S94" s="176" t="str">
        <f>IF(T94&lt;&gt;"",":","")</f>
        <v>:</v>
      </c>
      <c r="T94" s="177">
        <f>IF('Gr 9'!$G$14&lt;&gt;"",'Gr 9'!$G$14,"")</f>
        <v>3</v>
      </c>
      <c r="U94" s="175">
        <f>IF('Gr 9'!$E$9&lt;&gt;"",'Gr 9'!$E$9,"")</f>
        <v>3</v>
      </c>
      <c r="V94" s="176" t="str">
        <f t="shared" ref="V94:V99" si="136">IF(W94&lt;&gt;"",":","")</f>
        <v>:</v>
      </c>
      <c r="W94" s="177">
        <f>IF('Gr 9'!$G$9&lt;&gt;"",'Gr 9'!$G$9,"")</f>
        <v>2</v>
      </c>
      <c r="X94" s="175">
        <f>IF('Gr 9'!$E$4&lt;&gt;"",'Gr 9'!$E$4,"")</f>
        <v>3</v>
      </c>
      <c r="Y94" s="176" t="str">
        <f t="shared" ref="Y94:Y100" si="137">IF(Z94&lt;&gt;"",":","")</f>
        <v>:</v>
      </c>
      <c r="Z94" s="177">
        <f>IF('Gr 9'!$G$4&lt;&gt;"",'Gr 9'!$G$4,"")</f>
        <v>0</v>
      </c>
      <c r="AA94" s="178">
        <f>IF(C94&gt;E94,1)+IF(F94&gt;H94,1)+IF(I94&gt;K94,1)+IF(L94&gt;N94,1)+IF(O94&gt;Q94,1)+IF(R94&gt;T94,1)+IF(U94&gt;W94,1)+IF(X94&gt;Z94,1)</f>
        <v>2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5</v>
      </c>
      <c r="AD94" s="181">
        <f>SUM(C94,F94,I94,L94,O94,R94,U94,X94)</f>
        <v>11</v>
      </c>
      <c r="AE94" s="179" t="s">
        <v>11</v>
      </c>
      <c r="AF94" s="179">
        <f>SUM(E94,H94,K94,N94,Q94,T94,W94,Z94)</f>
        <v>17</v>
      </c>
      <c r="AG94" s="182">
        <f>IF(AA94+AC94&gt;0,RANK(sonuc!AI94,sonuc!AI$94:AI$101),"")</f>
        <v>6</v>
      </c>
      <c r="AH94" s="182" t="e">
        <f>#REF!</f>
        <v>#REF!</v>
      </c>
      <c r="AI94" s="183">
        <f>(sonuc!AA94*1000+sonuc!AC94*200+(sonuc!AD94-sonuc!AF94)*20)</f>
        <v>2880</v>
      </c>
      <c r="AJ94" s="109">
        <f>IF(AA94+AC94&gt;0,sonuc!AA94+sonuc!AC94,"")</f>
        <v>7</v>
      </c>
    </row>
    <row r="95" spans="1:37" ht="15.75">
      <c r="A95" s="167">
        <v>2</v>
      </c>
      <c r="B95" s="355" t="s">
        <v>144</v>
      </c>
      <c r="C95" s="218">
        <f>+H94</f>
        <v>3</v>
      </c>
      <c r="D95" s="185" t="str">
        <f>IF(E95&lt;&gt;"",":","")</f>
        <v>:</v>
      </c>
      <c r="E95" s="186">
        <f>+F94</f>
        <v>1</v>
      </c>
      <c r="F95" s="187"/>
      <c r="G95" s="188"/>
      <c r="H95" s="189"/>
      <c r="I95" s="190">
        <f>IF('Gr 9'!$N$5&lt;&gt;"",'Gr 9'!$N$5,"")</f>
        <v>1</v>
      </c>
      <c r="J95" s="185" t="str">
        <f>IF(K95&lt;&gt;"",":","")</f>
        <v>:</v>
      </c>
      <c r="K95" s="191">
        <f>IF('Gr 9'!$P$5&lt;&gt;"",'Gr 9'!$P$5,"")</f>
        <v>3</v>
      </c>
      <c r="L95" s="190">
        <f>IF('Gr 9'!$N$15&lt;&gt;"",'Gr 9'!$N$15,"")</f>
        <v>0</v>
      </c>
      <c r="M95" s="185" t="str">
        <f t="shared" si="135"/>
        <v>:</v>
      </c>
      <c r="N95" s="191">
        <f>IF('Gr 9'!$P$15&lt;&gt;"",'Gr 9'!$P$15,"")</f>
        <v>3</v>
      </c>
      <c r="O95" s="190">
        <f>IF('Gr 9'!$E$15&lt;&gt;"",'Gr 9'!$E$15,"")</f>
        <v>3</v>
      </c>
      <c r="P95" s="185" t="str">
        <f>IF(Q95&lt;&gt;"",":","")</f>
        <v>:</v>
      </c>
      <c r="Q95" s="191">
        <f>IF('Gr 9'!$G$15&lt;&gt;"",'Gr 9'!$G$15,"")</f>
        <v>1</v>
      </c>
      <c r="R95" s="190">
        <f>IF('Gr 9'!$E$10&lt;&gt;"",'Gr 9'!$E$10,"")</f>
        <v>1</v>
      </c>
      <c r="S95" s="185" t="str">
        <f>IF(T95&lt;&gt;"",":","")</f>
        <v>:</v>
      </c>
      <c r="T95" s="191">
        <f>IF('Gr 9'!$G$10&lt;&gt;"",'Gr 9'!$G$10,"")</f>
        <v>3</v>
      </c>
      <c r="U95" s="190">
        <f>IF('Gr 9'!$E$5&lt;&gt;"",'Gr 9'!$E$5,"")</f>
        <v>3</v>
      </c>
      <c r="V95" s="185" t="str">
        <f t="shared" si="136"/>
        <v>:</v>
      </c>
      <c r="W95" s="191">
        <f>IF('Gr 9'!$G$5&lt;&gt;"",'Gr 9'!$G$5,"")</f>
        <v>0</v>
      </c>
      <c r="X95" s="190">
        <f>IF('Gr 9'!$E$20&lt;&gt;"",'Gr 9'!$E$20,"")</f>
        <v>3</v>
      </c>
      <c r="Y95" s="185" t="str">
        <f t="shared" si="137"/>
        <v>:</v>
      </c>
      <c r="Z95" s="191">
        <f>IF('Gr 9'!$G$20&lt;&gt;"",'Gr 9'!$G$20,"")</f>
        <v>0</v>
      </c>
      <c r="AA95" s="192">
        <f t="shared" ref="AA95:AA101" si="139">IF(C95&gt;E95,1)+IF(F95&gt;H95,1)+IF(I95&gt;K95,1)+IF(L95&gt;N95,1)+IF(O95&gt;Q95,1)+IF(R95&gt;T95,1)+IF(U95&gt;W95,1)+IF(X95&gt;Z95,1)</f>
        <v>4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3</v>
      </c>
      <c r="AD95" s="195">
        <f t="shared" ref="AD95:AD101" si="142">SUM(C95,F95,I95,L95,O95,R95,U95,X95)</f>
        <v>14</v>
      </c>
      <c r="AE95" s="193" t="s">
        <v>11</v>
      </c>
      <c r="AF95" s="193">
        <f t="shared" ref="AF95:AF101" si="143">SUM(E95,H95,K95,N95,Q95,T95,W95,Z95)</f>
        <v>11</v>
      </c>
      <c r="AG95" s="196">
        <f>IF(AA95+AC95&gt;0,RANK(sonuc!AI95,sonuc!AI$94:AI$101),"")</f>
        <v>3</v>
      </c>
      <c r="AH95" s="196" t="e">
        <f>#REF!</f>
        <v>#REF!</v>
      </c>
      <c r="AI95" s="197">
        <f>(sonuc!AA95*1000+sonuc!AC95*200+(sonuc!AD95-sonuc!AF95)*20)</f>
        <v>4660</v>
      </c>
      <c r="AJ95" s="109">
        <f>IF(AA95+AC95&gt;0,sonuc!AA95+sonuc!AC95,"")</f>
        <v>7</v>
      </c>
    </row>
    <row r="96" spans="1:37" ht="15.75">
      <c r="A96" s="167">
        <v>3</v>
      </c>
      <c r="B96" s="355" t="s">
        <v>145</v>
      </c>
      <c r="C96" s="218">
        <f>+K94</f>
        <v>3</v>
      </c>
      <c r="D96" s="199" t="str">
        <f>IF(E96&lt;&gt;"",":","")</f>
        <v>:</v>
      </c>
      <c r="E96" s="186">
        <f>+I94</f>
        <v>2</v>
      </c>
      <c r="F96" s="190">
        <f>+K95</f>
        <v>3</v>
      </c>
      <c r="G96" s="185" t="str">
        <f t="shared" ref="G96:G101" si="144">IF(H96&lt;&gt;"",":","")</f>
        <v>:</v>
      </c>
      <c r="H96" s="191">
        <f>+I95</f>
        <v>1</v>
      </c>
      <c r="I96" s="187"/>
      <c r="J96" s="188"/>
      <c r="K96" s="189"/>
      <c r="L96" s="190">
        <f>IF('Gr 9'!$P$11&lt;&gt;"",'Gr 9'!$P$11,"")</f>
        <v>3</v>
      </c>
      <c r="M96" s="185" t="str">
        <f t="shared" si="135"/>
        <v>:</v>
      </c>
      <c r="N96" s="191">
        <f>IF('Gr 9'!$N$11&lt;&gt;"",'Gr 9'!$N$11,"")</f>
        <v>1</v>
      </c>
      <c r="O96" s="190">
        <f>IF('Gr 9'!$E$11&lt;&gt;"",'Gr 9'!$E$11,"")</f>
        <v>3</v>
      </c>
      <c r="P96" s="185" t="str">
        <f>IF(Q96&lt;&gt;"",":","")</f>
        <v>:</v>
      </c>
      <c r="Q96" s="191">
        <f>IF('Gr 9'!$G$11&lt;&gt;"",'Gr 9'!$G$11,"")</f>
        <v>0</v>
      </c>
      <c r="R96" s="190">
        <f>IF('Gr 9'!$E$6&lt;&gt;"",'Gr 9'!$E$6,"")</f>
        <v>3</v>
      </c>
      <c r="S96" s="185" t="str">
        <f>IF(T96&lt;&gt;"",":","")</f>
        <v>:</v>
      </c>
      <c r="T96" s="191">
        <f>IF('Gr 9'!$G$6&lt;&gt;"",'Gr 9'!$G$6,"")</f>
        <v>0</v>
      </c>
      <c r="U96" s="190">
        <f>IF('Gr 9'!$E$21&lt;&gt;"",'Gr 9'!$E$21,"")</f>
        <v>3</v>
      </c>
      <c r="V96" s="185" t="str">
        <f t="shared" si="136"/>
        <v>:</v>
      </c>
      <c r="W96" s="191">
        <f>IF('Gr 9'!$G$21&lt;&gt;"",'Gr 9'!$G$21,"")</f>
        <v>0</v>
      </c>
      <c r="X96" s="190">
        <f>IF('Gr 9'!$E$16&lt;&gt;"",'Gr 9'!$E$16,"")</f>
        <v>3</v>
      </c>
      <c r="Y96" s="185" t="str">
        <f t="shared" si="137"/>
        <v>:</v>
      </c>
      <c r="Z96" s="191">
        <f>IF('Gr 9'!$G$16&lt;&gt;"",'Gr 9'!$G$16,"")</f>
        <v>0</v>
      </c>
      <c r="AA96" s="192">
        <f t="shared" si="139"/>
        <v>7</v>
      </c>
      <c r="AB96" s="193" t="str">
        <f t="shared" si="140"/>
        <v>:</v>
      </c>
      <c r="AC96" s="194">
        <f t="shared" si="141"/>
        <v>0</v>
      </c>
      <c r="AD96" s="195">
        <f t="shared" si="142"/>
        <v>21</v>
      </c>
      <c r="AE96" s="193" t="s">
        <v>11</v>
      </c>
      <c r="AF96" s="193">
        <f t="shared" si="143"/>
        <v>4</v>
      </c>
      <c r="AG96" s="196">
        <f>IF(AA96+AC96&gt;0,RANK(sonuc!AI96,sonuc!AI$94:AI$101),"")</f>
        <v>1</v>
      </c>
      <c r="AH96" s="196" t="e">
        <f>#REF!</f>
        <v>#REF!</v>
      </c>
      <c r="AI96" s="197">
        <f>(sonuc!AA96*1000+sonuc!AC96*200+(sonuc!AD96-sonuc!AF96)*20)</f>
        <v>7340</v>
      </c>
      <c r="AJ96" s="109">
        <f>IF(AA96+AC96&gt;0,sonuc!AA96+sonuc!AC96,"")</f>
        <v>7</v>
      </c>
    </row>
    <row r="97" spans="1:36" ht="15.75">
      <c r="A97" s="167">
        <v>4</v>
      </c>
      <c r="B97" s="355" t="s">
        <v>146</v>
      </c>
      <c r="C97" s="218">
        <f>+N94</f>
        <v>3</v>
      </c>
      <c r="D97" s="185" t="str">
        <f>IF(E97&lt;&gt;"",":","")</f>
        <v>:</v>
      </c>
      <c r="E97" s="186">
        <f>+L94</f>
        <v>0</v>
      </c>
      <c r="F97" s="184">
        <f>+N95</f>
        <v>3</v>
      </c>
      <c r="G97" s="185" t="str">
        <f t="shared" si="144"/>
        <v>:</v>
      </c>
      <c r="H97" s="186">
        <f>+L95</f>
        <v>0</v>
      </c>
      <c r="I97" s="184">
        <f>+N96</f>
        <v>1</v>
      </c>
      <c r="J97" s="185" t="str">
        <f t="shared" ref="J97:J101" si="145">IF(K97&lt;&gt;"",":","")</f>
        <v>:</v>
      </c>
      <c r="K97" s="186">
        <f>+L96</f>
        <v>3</v>
      </c>
      <c r="L97" s="187"/>
      <c r="M97" s="232" t="str">
        <f t="shared" si="135"/>
        <v/>
      </c>
      <c r="N97" s="189"/>
      <c r="O97" s="190">
        <f>IF('Gr 9'!$E$7&lt;&gt;"",'Gr 9'!$E$7,"")</f>
        <v>3</v>
      </c>
      <c r="P97" s="185" t="str">
        <f>IF(Q97&lt;&gt;"",":","")</f>
        <v>:</v>
      </c>
      <c r="Q97" s="191">
        <f>IF('Gr 9'!$G$7&lt;&gt;"",'Gr 9'!$G$7,"")</f>
        <v>0</v>
      </c>
      <c r="R97" s="190">
        <f>IF('Gr 9'!$E$22&lt;&gt;"",'Gr 9'!$E$22,"")</f>
        <v>3</v>
      </c>
      <c r="S97" s="185" t="str">
        <f>IF(T97&lt;&gt;"",":","")</f>
        <v>:</v>
      </c>
      <c r="T97" s="191">
        <f>IF('Gr 9'!$G$22&lt;&gt;"",'Gr 9'!$G$22,"")</f>
        <v>1</v>
      </c>
      <c r="U97" s="190">
        <f>IF('Gr 9'!$E$17&lt;&gt;"",'Gr 9'!$E$17,"")</f>
        <v>2</v>
      </c>
      <c r="V97" s="185" t="str">
        <f t="shared" si="136"/>
        <v>:</v>
      </c>
      <c r="W97" s="191">
        <f>IF('Gr 9'!$G$17&lt;&gt;"",'Gr 9'!$G$17,"")</f>
        <v>3</v>
      </c>
      <c r="X97" s="190">
        <f>IF('Gr 9'!$E$12&lt;&gt;"",'Gr 9'!$E$12,"")</f>
        <v>3</v>
      </c>
      <c r="Y97" s="185" t="str">
        <f t="shared" si="137"/>
        <v>:</v>
      </c>
      <c r="Z97" s="191">
        <f>IF('Gr 9'!$G$12&lt;&gt;"",'Gr 9'!$G$12,"")</f>
        <v>0</v>
      </c>
      <c r="AA97" s="192">
        <f t="shared" si="139"/>
        <v>5</v>
      </c>
      <c r="AB97" s="193" t="str">
        <f t="shared" si="140"/>
        <v>:</v>
      </c>
      <c r="AC97" s="194">
        <f t="shared" si="141"/>
        <v>2</v>
      </c>
      <c r="AD97" s="195">
        <f t="shared" si="142"/>
        <v>18</v>
      </c>
      <c r="AE97" s="193" t="s">
        <v>11</v>
      </c>
      <c r="AF97" s="193">
        <f t="shared" si="143"/>
        <v>7</v>
      </c>
      <c r="AG97" s="196">
        <f>IF(AA97+AC97&gt;0,RANK(sonuc!AI97,sonuc!AI$94:AI$101),"")</f>
        <v>2</v>
      </c>
      <c r="AH97" s="196" t="e">
        <f>#REF!</f>
        <v>#REF!</v>
      </c>
      <c r="AI97" s="197">
        <f>(sonuc!AA97*1000+sonuc!AC97*200+(sonuc!AD97-sonuc!AF97)*20)</f>
        <v>5620</v>
      </c>
      <c r="AJ97" s="109">
        <f>IF(AA97+AC97&gt;0,sonuc!AA97+sonuc!AC97,"")</f>
        <v>7</v>
      </c>
    </row>
    <row r="98" spans="1:36" ht="15.75">
      <c r="A98" s="167">
        <v>5</v>
      </c>
      <c r="B98" s="355" t="s">
        <v>147</v>
      </c>
      <c r="C98" s="218">
        <f>+Q94</f>
        <v>3</v>
      </c>
      <c r="D98" s="193" t="str">
        <f t="shared" ref="D98:D101" si="146">IF(E98&lt;&gt;"",":","")</f>
        <v>:</v>
      </c>
      <c r="E98" s="186">
        <f>+O94</f>
        <v>1</v>
      </c>
      <c r="F98" s="190">
        <f>+Q95</f>
        <v>1</v>
      </c>
      <c r="G98" s="185" t="str">
        <f t="shared" si="144"/>
        <v>:</v>
      </c>
      <c r="H98" s="191">
        <f>+O95</f>
        <v>3</v>
      </c>
      <c r="I98" s="190">
        <f>+Q96</f>
        <v>0</v>
      </c>
      <c r="J98" s="185" t="str">
        <f t="shared" si="145"/>
        <v>:</v>
      </c>
      <c r="K98" s="186">
        <f>+O96</f>
        <v>3</v>
      </c>
      <c r="L98" s="190">
        <f>+Q97</f>
        <v>0</v>
      </c>
      <c r="M98" s="185" t="str">
        <f t="shared" ref="M98:M101" si="147">IF(N98&lt;&gt;"",":","")</f>
        <v>:</v>
      </c>
      <c r="N98" s="191">
        <f>+O97</f>
        <v>3</v>
      </c>
      <c r="O98" s="187"/>
      <c r="P98" s="188"/>
      <c r="Q98" s="189"/>
      <c r="R98" s="190">
        <f>IF('Gr 9'!$N$7&lt;&gt;"",'Gr 9'!$N$7,"")</f>
        <v>3</v>
      </c>
      <c r="S98" s="185" t="str">
        <f>IF(T98&lt;&gt;"",":","")</f>
        <v>:</v>
      </c>
      <c r="T98" s="191">
        <f>IF('Gr 9'!$P$7&lt;&gt;"",'Gr 9'!$P$7,"")</f>
        <v>1</v>
      </c>
      <c r="U98" s="190">
        <f>IF('Gr 9'!$P$12&lt;&gt;"",'Gr 9'!$P$12,"")</f>
        <v>3</v>
      </c>
      <c r="V98" s="185" t="str">
        <f t="shared" si="136"/>
        <v>:</v>
      </c>
      <c r="W98" s="191">
        <f>IF('Gr 9'!$N$12&lt;&gt;"",'Gr 9'!$N$12,"")</f>
        <v>1</v>
      </c>
      <c r="X98" s="190">
        <f>IF('Gr 9'!$P$16&lt;&gt;"",'Gr 9'!$P$16,"")</f>
        <v>3</v>
      </c>
      <c r="Y98" s="185" t="str">
        <f t="shared" si="137"/>
        <v>:</v>
      </c>
      <c r="Z98" s="191">
        <f>IF('Gr 9'!$N$16&lt;&gt;"",'Gr 9'!$N$16,"")</f>
        <v>0</v>
      </c>
      <c r="AA98" s="192">
        <f>IF(C98&gt;E98,1)+IF(F98&gt;H98,1)+IF(I98&gt;K98,1)+IF(L98&gt;N98,1)+IF(O98&gt;Q98,1)+IF(R98&gt;T98,1)+IF(U98&gt;W98,1)+IF(X98&gt;Z98,1)</f>
        <v>4</v>
      </c>
      <c r="AB98" s="193" t="str">
        <f t="shared" si="140"/>
        <v>:</v>
      </c>
      <c r="AC98" s="194">
        <f t="shared" si="141"/>
        <v>3</v>
      </c>
      <c r="AD98" s="195">
        <f t="shared" si="142"/>
        <v>13</v>
      </c>
      <c r="AE98" s="193" t="s">
        <v>11</v>
      </c>
      <c r="AF98" s="193">
        <f t="shared" si="143"/>
        <v>12</v>
      </c>
      <c r="AG98" s="196">
        <f>IF(AA98+AC98&gt;0,RANK(sonuc!AI98,sonuc!AI$94:AI$101),"")</f>
        <v>4</v>
      </c>
      <c r="AH98" s="196" t="e">
        <f>#REF!</f>
        <v>#REF!</v>
      </c>
      <c r="AI98" s="197">
        <f>(sonuc!AA98*1000+sonuc!AC98*200+(sonuc!AD98-sonuc!AF98)*20)</f>
        <v>4620</v>
      </c>
      <c r="AJ98" s="109">
        <f>IF(AA98+AC98&gt;0,sonuc!AA98+sonuc!AC98,"")</f>
        <v>7</v>
      </c>
    </row>
    <row r="99" spans="1:36" ht="15.75">
      <c r="A99" s="167">
        <v>6</v>
      </c>
      <c r="B99" s="354" t="s">
        <v>148</v>
      </c>
      <c r="C99" s="218">
        <f>+T94</f>
        <v>3</v>
      </c>
      <c r="D99" s="185" t="str">
        <f t="shared" si="146"/>
        <v>:</v>
      </c>
      <c r="E99" s="186">
        <f>+R94</f>
        <v>1</v>
      </c>
      <c r="F99" s="184">
        <f>+T95</f>
        <v>3</v>
      </c>
      <c r="G99" s="185" t="str">
        <f t="shared" si="144"/>
        <v>:</v>
      </c>
      <c r="H99" s="186">
        <f>+R95</f>
        <v>1</v>
      </c>
      <c r="I99" s="184">
        <f>+T96</f>
        <v>0</v>
      </c>
      <c r="J99" s="185" t="str">
        <f t="shared" si="145"/>
        <v>:</v>
      </c>
      <c r="K99" s="186">
        <f>+R96</f>
        <v>3</v>
      </c>
      <c r="L99" s="184">
        <f>+T97</f>
        <v>1</v>
      </c>
      <c r="M99" s="185" t="str">
        <f>IF(N99&lt;&gt;"",":","")</f>
        <v>:</v>
      </c>
      <c r="N99" s="186">
        <f>+R97</f>
        <v>3</v>
      </c>
      <c r="O99" s="184">
        <f>+T98</f>
        <v>1</v>
      </c>
      <c r="P99" s="185" t="str">
        <f t="shared" ref="P99:P101" si="148">IF(Q99&lt;&gt;"",":","")</f>
        <v>:</v>
      </c>
      <c r="Q99" s="186">
        <f>+R98</f>
        <v>3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2</v>
      </c>
      <c r="X99" s="190">
        <f>IF('Gr 9'!$P$10&lt;&gt;"",'Gr 9'!$P$10,"")</f>
        <v>3</v>
      </c>
      <c r="Y99" s="185" t="str">
        <f t="shared" si="137"/>
        <v>:</v>
      </c>
      <c r="Z99" s="191">
        <f>IF('Gr 9'!$N$10&lt;&gt;"",'Gr 9'!$N$10,"")</f>
        <v>0</v>
      </c>
      <c r="AA99" s="192">
        <f t="shared" si="139"/>
        <v>4</v>
      </c>
      <c r="AB99" s="193" t="str">
        <f t="shared" si="140"/>
        <v>:</v>
      </c>
      <c r="AC99" s="194">
        <f t="shared" si="141"/>
        <v>3</v>
      </c>
      <c r="AD99" s="195">
        <f t="shared" si="142"/>
        <v>14</v>
      </c>
      <c r="AE99" s="193" t="s">
        <v>11</v>
      </c>
      <c r="AF99" s="193">
        <f t="shared" si="143"/>
        <v>13</v>
      </c>
      <c r="AG99" s="196">
        <f>IF(AA99+AC99&gt;0,RANK(sonuc!AI99,sonuc!AI$94:AI$101),"")</f>
        <v>4</v>
      </c>
      <c r="AH99" s="196" t="e">
        <f>#REF!</f>
        <v>#REF!</v>
      </c>
      <c r="AI99" s="197">
        <f>(sonuc!AA99*1000+sonuc!AC99*200+(sonuc!AD99-sonuc!AF99)*20)</f>
        <v>4620</v>
      </c>
      <c r="AJ99" s="109">
        <f>IF(AA99+AC99&gt;0,sonuc!AA99+sonuc!AC99,"")</f>
        <v>7</v>
      </c>
    </row>
    <row r="100" spans="1:36" ht="15.75">
      <c r="A100" s="167">
        <v>7</v>
      </c>
      <c r="B100" s="355" t="s">
        <v>149</v>
      </c>
      <c r="C100" s="218">
        <f>+W94</f>
        <v>2</v>
      </c>
      <c r="D100" s="193" t="str">
        <f t="shared" si="146"/>
        <v>:</v>
      </c>
      <c r="E100" s="186">
        <f>+U94</f>
        <v>3</v>
      </c>
      <c r="F100" s="190">
        <f>+W95</f>
        <v>0</v>
      </c>
      <c r="G100" s="185" t="str">
        <f t="shared" si="144"/>
        <v>:</v>
      </c>
      <c r="H100" s="191">
        <f>+U95</f>
        <v>3</v>
      </c>
      <c r="I100" s="190">
        <f>+W96</f>
        <v>0</v>
      </c>
      <c r="J100" s="185" t="str">
        <f t="shared" si="145"/>
        <v>:</v>
      </c>
      <c r="K100" s="191">
        <f>+U96</f>
        <v>3</v>
      </c>
      <c r="L100" s="190">
        <f>+W97</f>
        <v>3</v>
      </c>
      <c r="M100" s="185" t="str">
        <f t="shared" si="147"/>
        <v>:</v>
      </c>
      <c r="N100" s="191">
        <f>+U97</f>
        <v>2</v>
      </c>
      <c r="O100" s="190">
        <f>+W98</f>
        <v>1</v>
      </c>
      <c r="P100" s="185" t="str">
        <f t="shared" si="148"/>
        <v>:</v>
      </c>
      <c r="Q100" s="191">
        <f>+U98</f>
        <v>3</v>
      </c>
      <c r="R100" s="190">
        <f>+W99</f>
        <v>2</v>
      </c>
      <c r="S100" s="185" t="str">
        <f t="shared" ref="S100:S101" si="149">IF(T100&lt;&gt;"",":","")</f>
        <v>:</v>
      </c>
      <c r="T100" s="191">
        <f>+U99</f>
        <v>3</v>
      </c>
      <c r="U100" s="187"/>
      <c r="V100" s="188"/>
      <c r="W100" s="189"/>
      <c r="X100" s="190">
        <f>IF('Gr 9'!$P$6&lt;&gt;"",'Gr 9'!$P$6,"")</f>
        <v>3</v>
      </c>
      <c r="Y100" s="185" t="str">
        <f t="shared" si="137"/>
        <v>:</v>
      </c>
      <c r="Z100" s="191">
        <f>IF('Gr 9'!$N$6&lt;&gt;"",'Gr 9'!$N$6,"")</f>
        <v>0</v>
      </c>
      <c r="AA100" s="192">
        <f t="shared" si="139"/>
        <v>2</v>
      </c>
      <c r="AB100" s="193" t="str">
        <f t="shared" si="140"/>
        <v>:</v>
      </c>
      <c r="AC100" s="194">
        <f t="shared" si="141"/>
        <v>5</v>
      </c>
      <c r="AD100" s="195">
        <f t="shared" si="142"/>
        <v>11</v>
      </c>
      <c r="AE100" s="193" t="s">
        <v>11</v>
      </c>
      <c r="AF100" s="193">
        <f t="shared" si="143"/>
        <v>17</v>
      </c>
      <c r="AG100" s="196">
        <f>IF(AA100+AC100&gt;0,RANK(sonuc!AI100,sonuc!AI$94:AI$101),"")</f>
        <v>6</v>
      </c>
      <c r="AH100" s="196" t="e">
        <f>#REF!</f>
        <v>#REF!</v>
      </c>
      <c r="AI100" s="197">
        <f>(sonuc!AA100*1000+sonuc!AC100*200+(sonuc!AD100-sonuc!AF100)*20)</f>
        <v>2880</v>
      </c>
      <c r="AJ100" s="109">
        <f>IF(AA100+AC100&gt;0,sonuc!AA100+sonuc!AC100,"")</f>
        <v>7</v>
      </c>
    </row>
    <row r="101" spans="1:36" ht="16.5" thickBot="1">
      <c r="A101" s="168">
        <v>8</v>
      </c>
      <c r="B101" s="380" t="s">
        <v>158</v>
      </c>
      <c r="C101" s="219">
        <f>+Z94</f>
        <v>0</v>
      </c>
      <c r="D101" s="201" t="str">
        <f t="shared" si="146"/>
        <v>:</v>
      </c>
      <c r="E101" s="202">
        <f>+X94</f>
        <v>3</v>
      </c>
      <c r="F101" s="200">
        <f>+Z95</f>
        <v>0</v>
      </c>
      <c r="G101" s="201" t="str">
        <f t="shared" si="144"/>
        <v>:</v>
      </c>
      <c r="H101" s="202">
        <f>+X95</f>
        <v>3</v>
      </c>
      <c r="I101" s="200">
        <f>+Z96</f>
        <v>0</v>
      </c>
      <c r="J101" s="201" t="str">
        <f t="shared" si="145"/>
        <v>:</v>
      </c>
      <c r="K101" s="202">
        <f>+X96</f>
        <v>3</v>
      </c>
      <c r="L101" s="200">
        <f>+Z97</f>
        <v>0</v>
      </c>
      <c r="M101" s="201" t="str">
        <f t="shared" si="147"/>
        <v>:</v>
      </c>
      <c r="N101" s="202">
        <f>+X97</f>
        <v>3</v>
      </c>
      <c r="O101" s="200">
        <f>+Z98</f>
        <v>0</v>
      </c>
      <c r="P101" s="201" t="str">
        <f t="shared" si="148"/>
        <v>:</v>
      </c>
      <c r="Q101" s="202">
        <f>+X98</f>
        <v>3</v>
      </c>
      <c r="R101" s="200">
        <f>+Z99</f>
        <v>0</v>
      </c>
      <c r="S101" s="201" t="str">
        <f t="shared" si="149"/>
        <v>:</v>
      </c>
      <c r="T101" s="202">
        <f>+X99</f>
        <v>3</v>
      </c>
      <c r="U101" s="200">
        <f>+Z100</f>
        <v>0</v>
      </c>
      <c r="V101" s="201" t="str">
        <f>IF(W101&lt;&gt;"",":","")</f>
        <v>:</v>
      </c>
      <c r="W101" s="202">
        <f>+X100</f>
        <v>3</v>
      </c>
      <c r="X101" s="203"/>
      <c r="Y101" s="204"/>
      <c r="Z101" s="205"/>
      <c r="AA101" s="206">
        <f t="shared" si="139"/>
        <v>0</v>
      </c>
      <c r="AB101" s="207" t="str">
        <f t="shared" si="140"/>
        <v>:</v>
      </c>
      <c r="AC101" s="208">
        <f t="shared" si="141"/>
        <v>7</v>
      </c>
      <c r="AD101" s="209">
        <f t="shared" si="142"/>
        <v>0</v>
      </c>
      <c r="AE101" s="207" t="s">
        <v>11</v>
      </c>
      <c r="AF101" s="207">
        <f t="shared" si="143"/>
        <v>21</v>
      </c>
      <c r="AG101" s="210">
        <f>IF(AA101+AC101&gt;0,RANK(sonuc!AI101,sonuc!AI$94:AI$101),"")</f>
        <v>8</v>
      </c>
      <c r="AH101" s="210" t="e">
        <f>#REF!</f>
        <v>#REF!</v>
      </c>
      <c r="AI101" s="211">
        <f>(sonuc!AA101*1000+sonuc!AC101*200+(sonuc!AD101-sonuc!AF101)*20)</f>
        <v>980</v>
      </c>
      <c r="AJ101" s="109">
        <f>IF(AA101+AC101&gt;0,sonuc!AA101+sonuc!AC101,"")</f>
        <v>7</v>
      </c>
    </row>
    <row r="102" spans="1:36" ht="19.5" thickBot="1">
      <c r="A102" s="390" t="s">
        <v>31</v>
      </c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2"/>
      <c r="AJ102" s="109"/>
    </row>
    <row r="103" spans="1:36" ht="16.5" thickBot="1">
      <c r="A103" s="158" t="s">
        <v>0</v>
      </c>
      <c r="B103" s="159" t="s">
        <v>1</v>
      </c>
      <c r="C103" s="384">
        <v>1</v>
      </c>
      <c r="D103" s="385"/>
      <c r="E103" s="386"/>
      <c r="F103" s="384">
        <v>2</v>
      </c>
      <c r="G103" s="385"/>
      <c r="H103" s="386"/>
      <c r="I103" s="384">
        <v>3</v>
      </c>
      <c r="J103" s="385"/>
      <c r="K103" s="386"/>
      <c r="L103" s="384">
        <v>4</v>
      </c>
      <c r="M103" s="385"/>
      <c r="N103" s="386"/>
      <c r="O103" s="384">
        <v>5</v>
      </c>
      <c r="P103" s="385"/>
      <c r="Q103" s="386"/>
      <c r="R103" s="384">
        <v>6</v>
      </c>
      <c r="S103" s="385"/>
      <c r="T103" s="386"/>
      <c r="U103" s="384">
        <v>7</v>
      </c>
      <c r="V103" s="385"/>
      <c r="W103" s="386"/>
      <c r="X103" s="384">
        <v>8</v>
      </c>
      <c r="Y103" s="385"/>
      <c r="Z103" s="386"/>
      <c r="AA103" s="387" t="s">
        <v>10</v>
      </c>
      <c r="AB103" s="388"/>
      <c r="AC103" s="389"/>
      <c r="AD103" s="387" t="s">
        <v>48</v>
      </c>
      <c r="AE103" s="388"/>
      <c r="AF103" s="393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57" t="s">
        <v>150</v>
      </c>
      <c r="C104" s="172"/>
      <c r="D104" s="173"/>
      <c r="E104" s="174"/>
      <c r="F104" s="335">
        <f>IF('Gr 10'!$N$9&lt;&gt;"",'Gr 10'!$N$9,"")</f>
        <v>3</v>
      </c>
      <c r="G104" s="176" t="str">
        <f>IF(H104&lt;&gt;"",":","")</f>
        <v>:</v>
      </c>
      <c r="H104" s="177">
        <f>IF('Gr 10'!$P$9&lt;&gt;"",'Gr 10'!$P$9,"")</f>
        <v>2</v>
      </c>
      <c r="I104" s="175">
        <f>IF('Gr 10'!$N$14&lt;&gt;"",'Gr 10'!$N$14,"")</f>
        <v>3</v>
      </c>
      <c r="J104" s="176" t="str">
        <f>IF(K104&lt;&gt;"",":","")</f>
        <v>:</v>
      </c>
      <c r="K104" s="177">
        <f>IF('Gr 10'!$P$14&lt;&gt;"",'Gr 10'!$P$14,"")</f>
        <v>1</v>
      </c>
      <c r="L104" s="175">
        <f>IF('Gr 10'!$N$4&lt;&gt;"",'Gr 10'!$N$4,"")</f>
        <v>1</v>
      </c>
      <c r="M104" s="176" t="str">
        <f>IF($N$4&lt;&gt;"",":","")</f>
        <v>:</v>
      </c>
      <c r="N104" s="177">
        <f>IF('Gr 10'!$P$4&lt;&gt;"",'Gr 10'!$P$4,"")</f>
        <v>3</v>
      </c>
      <c r="O104" s="175">
        <f>IF('Gr 10'!$E$19&lt;&gt;"",'Gr 10'!$E$19,"")</f>
        <v>1</v>
      </c>
      <c r="P104" s="176" t="str">
        <f>IF(Q104&lt;&gt;"",":","")</f>
        <v>:</v>
      </c>
      <c r="Q104" s="177">
        <f>IF('Gr 10'!$G$19&lt;&gt;"",'Gr 10'!$G$19,"")</f>
        <v>3</v>
      </c>
      <c r="R104" s="175" t="str">
        <f>IF('Gr 10'!$E$14&lt;&gt;"",'Gr 10'!$E$14,"")</f>
        <v/>
      </c>
      <c r="S104" s="176" t="str">
        <f>IF(T104&lt;&gt;"",":","")</f>
        <v/>
      </c>
      <c r="T104" s="177" t="str">
        <f>IF('Gr 10'!$G$14&lt;&gt;"",'Gr 10'!$G$14,"")</f>
        <v/>
      </c>
      <c r="U104" s="175">
        <f>IF('Gr 10'!$E$9&lt;&gt;"",'Gr 10'!$E$9,"")</f>
        <v>3</v>
      </c>
      <c r="V104" s="176" t="str">
        <f t="shared" ref="V104:V109" si="150">IF(W104&lt;&gt;"",":","")</f>
        <v>:</v>
      </c>
      <c r="W104" s="177">
        <f>IF('Gr 10'!$G$9&lt;&gt;"",'Gr 10'!$G$9,"")</f>
        <v>2</v>
      </c>
      <c r="X104" s="175">
        <f>IF('Gr 10'!$E$4&lt;&gt;"",'Gr 10'!$E$4,"")</f>
        <v>3</v>
      </c>
      <c r="Y104" s="176" t="str">
        <f t="shared" ref="Y104:Y110" si="151">IF(Z104&lt;&gt;"",":","")</f>
        <v>:</v>
      </c>
      <c r="Z104" s="377">
        <f>IF('Gr 10'!$G$4&lt;&gt;"",'Gr 10'!$G$4,"")</f>
        <v>2</v>
      </c>
      <c r="AA104" s="178">
        <f>IF(C104&gt;E104,1)+IF(F104&gt;H104,1)+IF(I104&gt;K104,1)+IF(L104&gt;N104,1)+IF(O104&gt;Q104,1)+IF(R104&gt;T104,1)+IF(U104&gt;W104,1)+IF(X104&gt;Z104,1)</f>
        <v>4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2</v>
      </c>
      <c r="AD104" s="181">
        <f>SUM(C104,F104,I104,L104,O104,R104,U104,X104)</f>
        <v>14</v>
      </c>
      <c r="AE104" s="179" t="s">
        <v>11</v>
      </c>
      <c r="AF104" s="179">
        <f>SUM(E104,H104,K104,N104,Q104,T104,W104,Z104)</f>
        <v>13</v>
      </c>
      <c r="AG104" s="182">
        <f>IF(AA104+AC104&gt;0,RANK(sonuc!AI104,sonuc!AI$104:AI$111),"")</f>
        <v>3</v>
      </c>
      <c r="AH104" s="182" t="e">
        <f>#REF!</f>
        <v>#REF!</v>
      </c>
      <c r="AI104" s="183">
        <f>(sonuc!AA104*1000+sonuc!AC104*200+(sonuc!AD104-sonuc!AF104)*20)</f>
        <v>4420</v>
      </c>
      <c r="AJ104" s="109">
        <f>IF(AA104+AC104&gt;0,sonuc!AA104+sonuc!AC104,"")</f>
        <v>6</v>
      </c>
    </row>
    <row r="105" spans="1:36" ht="15.75">
      <c r="A105" s="119">
        <v>2</v>
      </c>
      <c r="B105" s="355" t="s">
        <v>151</v>
      </c>
      <c r="C105" s="184">
        <f>+H104</f>
        <v>2</v>
      </c>
      <c r="D105" s="185" t="str">
        <f>IF(E105&lt;&gt;"",":","")</f>
        <v>:</v>
      </c>
      <c r="E105" s="186">
        <f>+F104</f>
        <v>3</v>
      </c>
      <c r="F105" s="187"/>
      <c r="G105" s="188"/>
      <c r="H105" s="189"/>
      <c r="I105" s="190">
        <f>IF('Gr 10'!$N$5&lt;&gt;"",'Gr 10'!$N$5,"")</f>
        <v>0</v>
      </c>
      <c r="J105" s="185" t="str">
        <f>IF(K105&lt;&gt;"",":","")</f>
        <v>:</v>
      </c>
      <c r="K105" s="191">
        <f>IF('Gr 10'!$P$5&lt;&gt;"",'Gr 10'!$P$5,"")</f>
        <v>3</v>
      </c>
      <c r="L105" s="190">
        <f>IF('Gr 10'!$N$15&lt;&gt;"",'Gr 10'!$N$15,"")</f>
        <v>1</v>
      </c>
      <c r="M105" s="185" t="str">
        <f>IF($N$5&lt;&gt;"",":","")</f>
        <v>:</v>
      </c>
      <c r="N105" s="191">
        <f>IF('Gr 10'!$P$15&lt;&gt;"",'Gr 10'!$P$15,"")</f>
        <v>3</v>
      </c>
      <c r="O105" s="190">
        <f>IF('Gr 10'!$E$15&lt;&gt;"",'Gr 10'!$E$15,"")</f>
        <v>1</v>
      </c>
      <c r="P105" s="185" t="str">
        <f>IF(Q105&lt;&gt;"",":","")</f>
        <v>:</v>
      </c>
      <c r="Q105" s="191">
        <f>IF('Gr 10'!$G$15&lt;&gt;"",'Gr 10'!$G$15,"")</f>
        <v>3</v>
      </c>
      <c r="R105" s="190" t="str">
        <f>IF('Gr 10'!$E$10&lt;&gt;"",'Gr 10'!$E$10,"")</f>
        <v/>
      </c>
      <c r="S105" s="185" t="str">
        <f>IF(T105&lt;&gt;"",":","")</f>
        <v/>
      </c>
      <c r="T105" s="191" t="str">
        <f>IF('Gr 10'!$G$10&lt;&gt;"",'Gr 10'!$G$10,"")</f>
        <v/>
      </c>
      <c r="U105" s="190">
        <f>IF('Gr 10'!$E$5&lt;&gt;"",'Gr 10'!$E$5,"")</f>
        <v>1</v>
      </c>
      <c r="V105" s="185" t="str">
        <f t="shared" si="150"/>
        <v>:</v>
      </c>
      <c r="W105" s="191">
        <f>IF('Gr 10'!$G$5&lt;&gt;"",'Gr 10'!$G$5,"")</f>
        <v>3</v>
      </c>
      <c r="X105" s="190">
        <f>IF('Gr 10'!$E$20&lt;&gt;"",'Gr 10'!$E$20,"")</f>
        <v>3</v>
      </c>
      <c r="Y105" s="185" t="str">
        <f t="shared" si="151"/>
        <v>:</v>
      </c>
      <c r="Z105" s="378">
        <f>IF('Gr 10'!$G$20&lt;&gt;"",'Gr 10'!$G$20,"")</f>
        <v>0</v>
      </c>
      <c r="AA105" s="192">
        <f t="shared" ref="AA105:AA111" si="153">IF(C105&gt;E105,1)+IF(F105&gt;H105,1)+IF(I105&gt;K105,1)+IF(L105&gt;N105,1)+IF(O105&gt;Q105,1)+IF(R105&gt;T105,1)+IF(U105&gt;W105,1)+IF(X105&gt;Z105,1)</f>
        <v>1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5</v>
      </c>
      <c r="AD105" s="195">
        <f t="shared" ref="AD105:AD111" si="156">SUM(C105,F105,I105,L105,O105,R105,U105,X105)</f>
        <v>8</v>
      </c>
      <c r="AE105" s="193" t="s">
        <v>11</v>
      </c>
      <c r="AF105" s="193">
        <f t="shared" ref="AF105:AF111" si="157">SUM(E105,H105,K105,N105,Q105,T105,W105,Z105)</f>
        <v>15</v>
      </c>
      <c r="AG105" s="196">
        <f>IF(AA105+AC105&gt;0,RANK(sonuc!AI105,sonuc!AI$104:AI$111),"")</f>
        <v>6</v>
      </c>
      <c r="AH105" s="196" t="e">
        <f>#REF!</f>
        <v>#REF!</v>
      </c>
      <c r="AI105" s="197">
        <f>(sonuc!AA105*1000+sonuc!AC105*200+(sonuc!AD105-sonuc!AF105)*20)</f>
        <v>1860</v>
      </c>
      <c r="AJ105" s="109">
        <f>IF(AA105+AC105&gt;0,sonuc!AA105+sonuc!AC105,"")</f>
        <v>6</v>
      </c>
    </row>
    <row r="106" spans="1:36" ht="15.75">
      <c r="A106" s="119">
        <v>3</v>
      </c>
      <c r="B106" s="355" t="s">
        <v>152</v>
      </c>
      <c r="C106" s="184">
        <f>+K104</f>
        <v>1</v>
      </c>
      <c r="D106" s="199" t="str">
        <f>IF(E106&lt;&gt;"",":","")</f>
        <v>:</v>
      </c>
      <c r="E106" s="186">
        <f>+I104</f>
        <v>3</v>
      </c>
      <c r="F106" s="190">
        <f>+K105</f>
        <v>3</v>
      </c>
      <c r="G106" s="185" t="str">
        <f t="shared" ref="G106:G111" si="158">IF(H106&lt;&gt;"",":","")</f>
        <v>:</v>
      </c>
      <c r="H106" s="191">
        <f>+I105</f>
        <v>0</v>
      </c>
      <c r="I106" s="187"/>
      <c r="J106" s="188"/>
      <c r="K106" s="189"/>
      <c r="L106" s="190">
        <f>IF('Gr 10'!$P$11&lt;&gt;"",'Gr 10'!$P$11,"")</f>
        <v>2</v>
      </c>
      <c r="M106" s="185" t="str">
        <f>IF($N$6&lt;&gt;"",":","")</f>
        <v>:</v>
      </c>
      <c r="N106" s="191">
        <f>IF('Gr 10'!$N$11&lt;&gt;"",'Gr 10'!$N$11,"")</f>
        <v>3</v>
      </c>
      <c r="O106" s="190">
        <f>IF('Gr 10'!$E$11&lt;&gt;"",'Gr 10'!$E$11,"")</f>
        <v>0</v>
      </c>
      <c r="P106" s="185" t="str">
        <f>IF(Q106&lt;&gt;"",":","")</f>
        <v>:</v>
      </c>
      <c r="Q106" s="191">
        <f>IF('Gr 10'!$G$11&lt;&gt;"",'Gr 10'!$G$11,"")</f>
        <v>3</v>
      </c>
      <c r="R106" s="190" t="str">
        <f>IF('Gr 10'!$E$6&lt;&gt;"",'Gr 10'!$E$6,"")</f>
        <v/>
      </c>
      <c r="S106" s="185" t="str">
        <f>IF(T106&lt;&gt;"",":","")</f>
        <v/>
      </c>
      <c r="T106" s="191" t="str">
        <f>IF('Gr 10'!$G$6&lt;&gt;"",'Gr 10'!$G$6,"")</f>
        <v/>
      </c>
      <c r="U106" s="190">
        <f>IF('Gr 10'!$E$21&lt;&gt;"",'Gr 10'!$E$21,"")</f>
        <v>3</v>
      </c>
      <c r="V106" s="185" t="str">
        <f t="shared" si="150"/>
        <v>:</v>
      </c>
      <c r="W106" s="191">
        <f>IF('Gr 10'!$G$21&lt;&gt;"",'Gr 10'!$G$21,"")</f>
        <v>2</v>
      </c>
      <c r="X106" s="190">
        <f>IF('Gr 10'!$E$16&lt;&gt;"",'Gr 10'!$E$16,"")</f>
        <v>3</v>
      </c>
      <c r="Y106" s="185" t="str">
        <f t="shared" si="151"/>
        <v>:</v>
      </c>
      <c r="Z106" s="378">
        <f>IF('Gr 10'!$G$16&lt;&gt;"",'Gr 10'!$G$16,"")</f>
        <v>0</v>
      </c>
      <c r="AA106" s="192">
        <f t="shared" si="153"/>
        <v>3</v>
      </c>
      <c r="AB106" s="193" t="str">
        <f t="shared" si="154"/>
        <v>:</v>
      </c>
      <c r="AC106" s="194">
        <f t="shared" si="155"/>
        <v>3</v>
      </c>
      <c r="AD106" s="195">
        <f t="shared" si="156"/>
        <v>12</v>
      </c>
      <c r="AE106" s="193" t="s">
        <v>11</v>
      </c>
      <c r="AF106" s="193">
        <f t="shared" si="157"/>
        <v>11</v>
      </c>
      <c r="AG106" s="196">
        <f>IF(AA106+AC106&gt;0,RANK(sonuc!AI106,sonuc!AI$104:AI$111),"")</f>
        <v>4</v>
      </c>
      <c r="AH106" s="196" t="e">
        <f>#REF!</f>
        <v>#REF!</v>
      </c>
      <c r="AI106" s="197">
        <f>(sonuc!AA106*1000+sonuc!AC106*200+(sonuc!AD106-sonuc!AF106)*20)</f>
        <v>3620</v>
      </c>
      <c r="AJ106" s="109">
        <f>IF(AA106+AC106&gt;0,sonuc!AA106+sonuc!AC106,"")</f>
        <v>6</v>
      </c>
    </row>
    <row r="107" spans="1:36" ht="15.75">
      <c r="A107" s="119">
        <v>4</v>
      </c>
      <c r="B107" s="358" t="s">
        <v>153</v>
      </c>
      <c r="C107" s="184">
        <f>+N104</f>
        <v>3</v>
      </c>
      <c r="D107" s="185" t="str">
        <f>IF(E107&lt;&gt;"",":","")</f>
        <v>:</v>
      </c>
      <c r="E107" s="186">
        <f>+L104</f>
        <v>1</v>
      </c>
      <c r="F107" s="184">
        <f>+N105</f>
        <v>3</v>
      </c>
      <c r="G107" s="185" t="str">
        <f t="shared" si="158"/>
        <v>:</v>
      </c>
      <c r="H107" s="186">
        <f>+L105</f>
        <v>1</v>
      </c>
      <c r="I107" s="184">
        <f>+N106</f>
        <v>3</v>
      </c>
      <c r="J107" s="185" t="str">
        <f t="shared" ref="J107:J111" si="159">IF(K107&lt;&gt;"",":","")</f>
        <v>:</v>
      </c>
      <c r="K107" s="186">
        <f>+L106</f>
        <v>2</v>
      </c>
      <c r="L107" s="187"/>
      <c r="M107" s="188"/>
      <c r="N107" s="189"/>
      <c r="O107" s="190">
        <f>IF('Gr 10'!$E$7&lt;&gt;"",'Gr 10'!$E$7,"")</f>
        <v>1</v>
      </c>
      <c r="P107" s="185" t="str">
        <f>IF(Q107&lt;&gt;"",":","")</f>
        <v>:</v>
      </c>
      <c r="Q107" s="191">
        <f>IF('Gr 10'!$G$7&lt;&gt;"",'Gr 10'!$G$7,"")</f>
        <v>3</v>
      </c>
      <c r="R107" s="190" t="str">
        <f>IF('Gr 10'!$E$22&lt;&gt;"",'Gr 10'!$E$22,"")</f>
        <v/>
      </c>
      <c r="S107" s="185" t="str">
        <f>IF(T107&lt;&gt;"",":","")</f>
        <v/>
      </c>
      <c r="T107" s="191" t="str">
        <f>IF('Gr 10'!$G$22&lt;&gt;"",'Gr 10'!$G$22,"")</f>
        <v/>
      </c>
      <c r="U107" s="190">
        <f>IF('Gr 10'!$E$17&lt;&gt;"",'Gr 10'!$E$17,"")</f>
        <v>3</v>
      </c>
      <c r="V107" s="185" t="str">
        <f t="shared" si="150"/>
        <v>:</v>
      </c>
      <c r="W107" s="191">
        <f>IF('Gr 10'!$G$17&lt;&gt;"",'Gr 10'!$G$17,"")</f>
        <v>0</v>
      </c>
      <c r="X107" s="190">
        <f>IF('Gr 10'!$E$12&lt;&gt;"",'Gr 10'!$E$12,"")</f>
        <v>3</v>
      </c>
      <c r="Y107" s="185" t="str">
        <f t="shared" si="151"/>
        <v>:</v>
      </c>
      <c r="Z107" s="378">
        <f>IF('Gr 10'!$G$12&lt;&gt;"",'Gr 10'!$G$12,"")</f>
        <v>0</v>
      </c>
      <c r="AA107" s="192">
        <f t="shared" si="153"/>
        <v>5</v>
      </c>
      <c r="AB107" s="193" t="str">
        <f t="shared" si="154"/>
        <v>:</v>
      </c>
      <c r="AC107" s="194">
        <f t="shared" si="155"/>
        <v>1</v>
      </c>
      <c r="AD107" s="195">
        <f t="shared" si="156"/>
        <v>16</v>
      </c>
      <c r="AE107" s="193" t="s">
        <v>11</v>
      </c>
      <c r="AF107" s="193">
        <f t="shared" si="157"/>
        <v>7</v>
      </c>
      <c r="AG107" s="196">
        <f>IF(AA107+AC107&gt;0,RANK(sonuc!AI107,sonuc!AI$104:AI$111),"")</f>
        <v>2</v>
      </c>
      <c r="AH107" s="196" t="e">
        <f>#REF!</f>
        <v>#REF!</v>
      </c>
      <c r="AI107" s="197">
        <f>(sonuc!AA107*1000+sonuc!AC107*200+(sonuc!AD107-sonuc!AF107)*20)</f>
        <v>5380</v>
      </c>
      <c r="AJ107" s="109">
        <f>IF(AA107+AC107&gt;0,sonuc!AA107+sonuc!AC107,"")</f>
        <v>6</v>
      </c>
    </row>
    <row r="108" spans="1:36" ht="15.75">
      <c r="A108" s="119">
        <v>5</v>
      </c>
      <c r="B108" s="355" t="s">
        <v>154</v>
      </c>
      <c r="C108" s="184">
        <f>+Q104</f>
        <v>3</v>
      </c>
      <c r="D108" s="193" t="str">
        <f t="shared" ref="D108:D111" si="160">IF(E108&lt;&gt;"",":","")</f>
        <v>:</v>
      </c>
      <c r="E108" s="186">
        <f>+O104</f>
        <v>1</v>
      </c>
      <c r="F108" s="190">
        <f>+Q105</f>
        <v>3</v>
      </c>
      <c r="G108" s="185" t="str">
        <f t="shared" si="158"/>
        <v>:</v>
      </c>
      <c r="H108" s="191">
        <f>+O105</f>
        <v>1</v>
      </c>
      <c r="I108" s="190">
        <f>+Q106</f>
        <v>3</v>
      </c>
      <c r="J108" s="185" t="str">
        <f t="shared" si="159"/>
        <v>:</v>
      </c>
      <c r="K108" s="186">
        <f>+O106</f>
        <v>0</v>
      </c>
      <c r="L108" s="190">
        <f>+Q107</f>
        <v>3</v>
      </c>
      <c r="M108" s="185" t="str">
        <f t="shared" ref="M108:M111" si="161">IF(N108&lt;&gt;"",":","")</f>
        <v>:</v>
      </c>
      <c r="N108" s="191">
        <f>+O107</f>
        <v>1</v>
      </c>
      <c r="O108" s="187"/>
      <c r="P108" s="188"/>
      <c r="Q108" s="189"/>
      <c r="R108" s="190" t="str">
        <f>IF('Gr 10'!$N$7&lt;&gt;"",'Gr 10'!$N$7,"")</f>
        <v/>
      </c>
      <c r="S108" s="185" t="str">
        <f>IF(T108&lt;&gt;"",":","")</f>
        <v/>
      </c>
      <c r="T108" s="191" t="str">
        <f>IF('Gr 10'!$P$7&lt;&gt;"",'Gr 10'!$P$7,"")</f>
        <v/>
      </c>
      <c r="U108" s="190">
        <f>IF('Gr 10'!$P$12&lt;&gt;"",'Gr 10'!$P$12,"")</f>
        <v>3</v>
      </c>
      <c r="V108" s="185" t="str">
        <f t="shared" si="150"/>
        <v>:</v>
      </c>
      <c r="W108" s="191">
        <f>IF('Gr 10'!$N$12&lt;&gt;"",'Gr 10'!$N$12,"")</f>
        <v>0</v>
      </c>
      <c r="X108" s="190">
        <f>IF('Gr 10'!$P$16&lt;&gt;"",'Gr 10'!$P$16,"")</f>
        <v>3</v>
      </c>
      <c r="Y108" s="185" t="str">
        <f t="shared" si="151"/>
        <v>:</v>
      </c>
      <c r="Z108" s="378">
        <f>IF('Gr 10'!$N$16&lt;&gt;"",'Gr 10'!$N$16,"")</f>
        <v>1</v>
      </c>
      <c r="AA108" s="192">
        <f t="shared" si="153"/>
        <v>6</v>
      </c>
      <c r="AB108" s="193" t="str">
        <f t="shared" si="154"/>
        <v>:</v>
      </c>
      <c r="AC108" s="194">
        <f t="shared" si="155"/>
        <v>0</v>
      </c>
      <c r="AD108" s="195">
        <f t="shared" si="156"/>
        <v>18</v>
      </c>
      <c r="AE108" s="193" t="s">
        <v>11</v>
      </c>
      <c r="AF108" s="193">
        <f t="shared" si="157"/>
        <v>4</v>
      </c>
      <c r="AG108" s="196">
        <f>IF(AA108+AC108&gt;0,RANK(sonuc!AI108,sonuc!AI$104:AI$111),"")</f>
        <v>1</v>
      </c>
      <c r="AH108" s="196" t="e">
        <f>#REF!</f>
        <v>#REF!</v>
      </c>
      <c r="AI108" s="197">
        <f>(sonuc!AA108*1000+sonuc!AC108*200+(sonuc!AD108-sonuc!AF108)*20)</f>
        <v>6280</v>
      </c>
      <c r="AJ108" s="109">
        <f>IF(AA108+AC108&gt;0,sonuc!AA108+sonuc!AC108,"")</f>
        <v>6</v>
      </c>
    </row>
    <row r="109" spans="1:36" ht="15.75">
      <c r="A109" s="119">
        <v>6</v>
      </c>
      <c r="B109" s="355"/>
      <c r="C109" s="184" t="str">
        <f>+T104</f>
        <v/>
      </c>
      <c r="D109" s="185" t="str">
        <f t="shared" si="160"/>
        <v/>
      </c>
      <c r="E109" s="186" t="str">
        <f>+R104</f>
        <v/>
      </c>
      <c r="F109" s="184" t="str">
        <f>+T105</f>
        <v/>
      </c>
      <c r="G109" s="185" t="str">
        <f t="shared" si="158"/>
        <v/>
      </c>
      <c r="H109" s="186" t="str">
        <f>+R105</f>
        <v/>
      </c>
      <c r="I109" s="184" t="str">
        <f>+T106</f>
        <v/>
      </c>
      <c r="J109" s="185" t="str">
        <f t="shared" si="159"/>
        <v/>
      </c>
      <c r="K109" s="186" t="str">
        <f>+R106</f>
        <v/>
      </c>
      <c r="L109" s="184" t="str">
        <f>+T107</f>
        <v/>
      </c>
      <c r="M109" s="185" t="str">
        <f>IF(N109&lt;&gt;"",":","")</f>
        <v/>
      </c>
      <c r="N109" s="186" t="str">
        <f>+R107</f>
        <v/>
      </c>
      <c r="O109" s="184" t="str">
        <f>+T108</f>
        <v/>
      </c>
      <c r="P109" s="185" t="str">
        <f t="shared" ref="P109:P111" si="162">IF(Q109&lt;&gt;"",":","")</f>
        <v/>
      </c>
      <c r="Q109" s="186" t="str">
        <f>+R108</f>
        <v/>
      </c>
      <c r="R109" s="187"/>
      <c r="S109" s="188"/>
      <c r="T109" s="189"/>
      <c r="U109" s="190" t="str">
        <f>IF('Gr 10'!$P$17&lt;&gt;"",'Gr 10'!$P$17,"")</f>
        <v/>
      </c>
      <c r="V109" s="185" t="str">
        <f t="shared" si="150"/>
        <v/>
      </c>
      <c r="W109" s="191" t="str">
        <f>IF('Gr 10'!$N$17&lt;&gt;"",'Gr 10'!$N$17,"")</f>
        <v/>
      </c>
      <c r="X109" s="190" t="str">
        <f>IF('Gr 10'!$P$10&lt;&gt;"",'Gr 10'!$P$10,"")</f>
        <v/>
      </c>
      <c r="Y109" s="185" t="str">
        <f t="shared" si="151"/>
        <v/>
      </c>
      <c r="Z109" s="378" t="str">
        <f>IF('Gr 10'!$N$10&lt;&gt;"",'Gr 10'!$N$10,"")</f>
        <v/>
      </c>
      <c r="AA109" s="192">
        <f t="shared" si="153"/>
        <v>0</v>
      </c>
      <c r="AB109" s="193" t="str">
        <f t="shared" si="154"/>
        <v>:</v>
      </c>
      <c r="AC109" s="194">
        <f t="shared" si="155"/>
        <v>0</v>
      </c>
      <c r="AD109" s="195">
        <f t="shared" si="156"/>
        <v>0</v>
      </c>
      <c r="AE109" s="193" t="s">
        <v>11</v>
      </c>
      <c r="AF109" s="193">
        <f t="shared" si="157"/>
        <v>0</v>
      </c>
      <c r="AG109" s="196" t="str">
        <f>IF(AA109+AC109&gt;0,RANK(sonuc!AI109,sonuc!AI$104:AI$111),"")</f>
        <v/>
      </c>
      <c r="AH109" s="196" t="e">
        <f>#REF!</f>
        <v>#REF!</v>
      </c>
      <c r="AI109" s="197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19">
        <v>7</v>
      </c>
      <c r="B110" s="355" t="s">
        <v>155</v>
      </c>
      <c r="C110" s="184">
        <f>+W104</f>
        <v>2</v>
      </c>
      <c r="D110" s="193" t="str">
        <f t="shared" si="160"/>
        <v>:</v>
      </c>
      <c r="E110" s="186">
        <f>+U104</f>
        <v>3</v>
      </c>
      <c r="F110" s="190">
        <f>+W105</f>
        <v>3</v>
      </c>
      <c r="G110" s="185" t="str">
        <f t="shared" si="158"/>
        <v>:</v>
      </c>
      <c r="H110" s="191">
        <f>+U105</f>
        <v>1</v>
      </c>
      <c r="I110" s="190">
        <f>+W106</f>
        <v>2</v>
      </c>
      <c r="J110" s="185" t="str">
        <f t="shared" si="159"/>
        <v>:</v>
      </c>
      <c r="K110" s="191">
        <f>+U106</f>
        <v>3</v>
      </c>
      <c r="L110" s="190">
        <f>+W107</f>
        <v>0</v>
      </c>
      <c r="M110" s="185" t="str">
        <f t="shared" si="161"/>
        <v>:</v>
      </c>
      <c r="N110" s="191">
        <f>+U107</f>
        <v>3</v>
      </c>
      <c r="O110" s="190">
        <f>+W108</f>
        <v>0</v>
      </c>
      <c r="P110" s="185" t="str">
        <f t="shared" si="162"/>
        <v>:</v>
      </c>
      <c r="Q110" s="191">
        <f>+U108</f>
        <v>3</v>
      </c>
      <c r="R110" s="190" t="str">
        <f>+W109</f>
        <v/>
      </c>
      <c r="S110" s="185" t="str">
        <f t="shared" ref="S110:S111" si="163">IF(T110&lt;&gt;"",":","")</f>
        <v/>
      </c>
      <c r="T110" s="191" t="str">
        <f>+U109</f>
        <v/>
      </c>
      <c r="U110" s="187"/>
      <c r="V110" s="188"/>
      <c r="W110" s="189"/>
      <c r="X110" s="190">
        <f>IF('Gr 10'!$P$6&lt;&gt;"",'Gr 10'!$P$6,"")</f>
        <v>3</v>
      </c>
      <c r="Y110" s="185" t="str">
        <f t="shared" si="151"/>
        <v>:</v>
      </c>
      <c r="Z110" s="378">
        <f>IF('Gr 10'!$N$6&lt;&gt;"",'Gr 10'!$N$6,"")</f>
        <v>0</v>
      </c>
      <c r="AA110" s="192">
        <f t="shared" si="153"/>
        <v>2</v>
      </c>
      <c r="AB110" s="193" t="str">
        <f t="shared" si="154"/>
        <v>:</v>
      </c>
      <c r="AC110" s="194">
        <f t="shared" si="155"/>
        <v>4</v>
      </c>
      <c r="AD110" s="195">
        <f t="shared" si="156"/>
        <v>10</v>
      </c>
      <c r="AE110" s="193" t="s">
        <v>11</v>
      </c>
      <c r="AF110" s="193">
        <f t="shared" si="157"/>
        <v>13</v>
      </c>
      <c r="AG110" s="196">
        <f>IF(AA110+AC110&gt;0,RANK(sonuc!AI110,sonuc!AI$104:AI$111),"")</f>
        <v>5</v>
      </c>
      <c r="AH110" s="196" t="e">
        <f>#REF!</f>
        <v>#REF!</v>
      </c>
      <c r="AI110" s="197">
        <f>(sonuc!AA110*1000+sonuc!AC110*200+(sonuc!AD110-sonuc!AF110)*20)</f>
        <v>2740</v>
      </c>
      <c r="AJ110" s="109">
        <f>IF(AA110+AC110&gt;0,sonuc!AA110+sonuc!AC110,"")</f>
        <v>6</v>
      </c>
    </row>
    <row r="111" spans="1:36" ht="16.5" thickBot="1">
      <c r="A111" s="127">
        <v>8</v>
      </c>
      <c r="B111" s="356" t="s">
        <v>156</v>
      </c>
      <c r="C111" s="200">
        <f>+Z104</f>
        <v>2</v>
      </c>
      <c r="D111" s="201" t="str">
        <f t="shared" si="160"/>
        <v>:</v>
      </c>
      <c r="E111" s="202">
        <f>+X104</f>
        <v>3</v>
      </c>
      <c r="F111" s="200">
        <f>+Z105</f>
        <v>0</v>
      </c>
      <c r="G111" s="201" t="str">
        <f t="shared" si="158"/>
        <v>:</v>
      </c>
      <c r="H111" s="202">
        <f>+X105</f>
        <v>3</v>
      </c>
      <c r="I111" s="200">
        <f>+Z106</f>
        <v>0</v>
      </c>
      <c r="J111" s="201" t="str">
        <f t="shared" si="159"/>
        <v>:</v>
      </c>
      <c r="K111" s="202">
        <f>+X106</f>
        <v>3</v>
      </c>
      <c r="L111" s="200">
        <f>+Z107</f>
        <v>0</v>
      </c>
      <c r="M111" s="201" t="str">
        <f t="shared" si="161"/>
        <v>:</v>
      </c>
      <c r="N111" s="202">
        <f>+X107</f>
        <v>3</v>
      </c>
      <c r="O111" s="200">
        <f>+Z108</f>
        <v>1</v>
      </c>
      <c r="P111" s="201" t="str">
        <f t="shared" si="162"/>
        <v>:</v>
      </c>
      <c r="Q111" s="202">
        <f>+X108</f>
        <v>3</v>
      </c>
      <c r="R111" s="200" t="str">
        <f>+Z109</f>
        <v/>
      </c>
      <c r="S111" s="201" t="str">
        <f t="shared" si="163"/>
        <v/>
      </c>
      <c r="T111" s="202" t="str">
        <f>+X109</f>
        <v/>
      </c>
      <c r="U111" s="200">
        <f>+Z110</f>
        <v>0</v>
      </c>
      <c r="V111" s="201" t="str">
        <f>IF(W111&lt;&gt;"",":","")</f>
        <v>:</v>
      </c>
      <c r="W111" s="202">
        <f>+X110</f>
        <v>3</v>
      </c>
      <c r="X111" s="203"/>
      <c r="Y111" s="204"/>
      <c r="Z111" s="379"/>
      <c r="AA111" s="206">
        <f t="shared" si="153"/>
        <v>0</v>
      </c>
      <c r="AB111" s="207" t="str">
        <f t="shared" si="154"/>
        <v>:</v>
      </c>
      <c r="AC111" s="208">
        <f t="shared" si="155"/>
        <v>6</v>
      </c>
      <c r="AD111" s="209">
        <f t="shared" si="156"/>
        <v>3</v>
      </c>
      <c r="AE111" s="207" t="s">
        <v>11</v>
      </c>
      <c r="AF111" s="207">
        <f t="shared" si="157"/>
        <v>18</v>
      </c>
      <c r="AG111" s="210">
        <f>IF(AA111+AC111&gt;0,RANK(sonuc!AI111,sonuc!AI$104:AI$111),"")</f>
        <v>7</v>
      </c>
      <c r="AH111" s="210" t="e">
        <f>#REF!</f>
        <v>#REF!</v>
      </c>
      <c r="AI111" s="211">
        <f>(sonuc!AA111*1000+sonuc!AC111*200+(sonuc!AD111-sonuc!AF111)*20)</f>
        <v>900</v>
      </c>
      <c r="AJ111" s="109">
        <f>IF(AA111+AC111&gt;0,sonuc!AA111+sonuc!AC111,"")</f>
        <v>6</v>
      </c>
    </row>
    <row r="112" spans="1:36" ht="19.5" thickBot="1">
      <c r="A112" s="390" t="s">
        <v>55</v>
      </c>
      <c r="B112" s="391"/>
      <c r="C112" s="391"/>
      <c r="D112" s="391"/>
      <c r="E112" s="391"/>
      <c r="F112" s="391"/>
      <c r="G112" s="391"/>
      <c r="H112" s="391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1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2"/>
      <c r="AJ112" s="109"/>
    </row>
    <row r="113" spans="1:37" ht="16.5" thickBot="1">
      <c r="A113" s="158" t="s">
        <v>0</v>
      </c>
      <c r="B113" s="159" t="s">
        <v>1</v>
      </c>
      <c r="C113" s="384">
        <v>1</v>
      </c>
      <c r="D113" s="385"/>
      <c r="E113" s="386"/>
      <c r="F113" s="384">
        <v>2</v>
      </c>
      <c r="G113" s="385"/>
      <c r="H113" s="386"/>
      <c r="I113" s="384">
        <v>3</v>
      </c>
      <c r="J113" s="385"/>
      <c r="K113" s="386"/>
      <c r="L113" s="384">
        <v>4</v>
      </c>
      <c r="M113" s="385"/>
      <c r="N113" s="386"/>
      <c r="O113" s="384">
        <v>5</v>
      </c>
      <c r="P113" s="385"/>
      <c r="Q113" s="386"/>
      <c r="R113" s="384">
        <v>6</v>
      </c>
      <c r="S113" s="385"/>
      <c r="T113" s="386"/>
      <c r="U113" s="384">
        <v>7</v>
      </c>
      <c r="V113" s="385"/>
      <c r="W113" s="386"/>
      <c r="X113" s="384">
        <v>8</v>
      </c>
      <c r="Y113" s="385"/>
      <c r="Z113" s="386"/>
      <c r="AA113" s="387" t="s">
        <v>10</v>
      </c>
      <c r="AB113" s="388"/>
      <c r="AC113" s="389"/>
      <c r="AD113" s="387" t="s">
        <v>48</v>
      </c>
      <c r="AE113" s="388"/>
      <c r="AF113" s="393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1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1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1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1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1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2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81" t="s">
        <v>32</v>
      </c>
      <c r="B122" s="382"/>
      <c r="C122" s="382"/>
      <c r="D122" s="382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2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  <c r="AB122" s="382"/>
      <c r="AC122" s="382"/>
      <c r="AD122" s="382"/>
      <c r="AE122" s="382"/>
      <c r="AF122" s="382"/>
      <c r="AG122" s="382"/>
      <c r="AH122" s="382"/>
      <c r="AI122" s="383"/>
      <c r="AJ122" s="109"/>
    </row>
    <row r="123" spans="1:37" ht="16.5" thickBot="1">
      <c r="A123" s="158" t="s">
        <v>0</v>
      </c>
      <c r="B123" s="159" t="s">
        <v>1</v>
      </c>
      <c r="C123" s="384">
        <v>1</v>
      </c>
      <c r="D123" s="385"/>
      <c r="E123" s="386"/>
      <c r="F123" s="384">
        <v>2</v>
      </c>
      <c r="G123" s="385"/>
      <c r="H123" s="386"/>
      <c r="I123" s="384">
        <v>3</v>
      </c>
      <c r="J123" s="385"/>
      <c r="K123" s="386"/>
      <c r="L123" s="384">
        <v>4</v>
      </c>
      <c r="M123" s="385"/>
      <c r="N123" s="386"/>
      <c r="O123" s="384">
        <v>5</v>
      </c>
      <c r="P123" s="385"/>
      <c r="Q123" s="386"/>
      <c r="R123" s="384">
        <v>6</v>
      </c>
      <c r="S123" s="385"/>
      <c r="T123" s="386"/>
      <c r="U123" s="384">
        <v>7</v>
      </c>
      <c r="V123" s="385"/>
      <c r="W123" s="386"/>
      <c r="X123" s="384">
        <v>8</v>
      </c>
      <c r="Y123" s="385"/>
      <c r="Z123" s="386"/>
      <c r="AA123" s="387" t="s">
        <v>10</v>
      </c>
      <c r="AB123" s="388"/>
      <c r="AC123" s="389"/>
      <c r="AD123" s="387" t="s">
        <v>48</v>
      </c>
      <c r="AE123" s="388"/>
      <c r="AF123" s="393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90" t="s">
        <v>56</v>
      </c>
      <c r="B132" s="391"/>
      <c r="C132" s="391"/>
      <c r="D132" s="391"/>
      <c r="E132" s="391"/>
      <c r="F132" s="391"/>
      <c r="G132" s="391"/>
      <c r="H132" s="391"/>
      <c r="I132" s="391"/>
      <c r="J132" s="391"/>
      <c r="K132" s="391"/>
      <c r="L132" s="391"/>
      <c r="M132" s="391"/>
      <c r="N132" s="391"/>
      <c r="O132" s="391"/>
      <c r="P132" s="391"/>
      <c r="Q132" s="391"/>
      <c r="R132" s="391"/>
      <c r="S132" s="391"/>
      <c r="T132" s="391"/>
      <c r="U132" s="391"/>
      <c r="V132" s="391"/>
      <c r="W132" s="391"/>
      <c r="X132" s="391"/>
      <c r="Y132" s="391"/>
      <c r="Z132" s="391"/>
      <c r="AA132" s="391"/>
      <c r="AB132" s="391"/>
      <c r="AC132" s="391"/>
      <c r="AD132" s="391"/>
      <c r="AE132" s="391"/>
      <c r="AF132" s="391"/>
      <c r="AG132" s="391"/>
      <c r="AH132" s="391"/>
      <c r="AI132" s="392"/>
      <c r="AJ132" s="109"/>
    </row>
    <row r="133" spans="1:36" ht="16.5" thickBot="1">
      <c r="A133" s="158" t="s">
        <v>0</v>
      </c>
      <c r="B133" s="159" t="s">
        <v>1</v>
      </c>
      <c r="C133" s="384">
        <v>1</v>
      </c>
      <c r="D133" s="385"/>
      <c r="E133" s="386"/>
      <c r="F133" s="384">
        <v>2</v>
      </c>
      <c r="G133" s="385"/>
      <c r="H133" s="386"/>
      <c r="I133" s="384">
        <v>3</v>
      </c>
      <c r="J133" s="385"/>
      <c r="K133" s="386"/>
      <c r="L133" s="384">
        <v>4</v>
      </c>
      <c r="M133" s="385"/>
      <c r="N133" s="386"/>
      <c r="O133" s="384">
        <v>5</v>
      </c>
      <c r="P133" s="385"/>
      <c r="Q133" s="386"/>
      <c r="R133" s="384">
        <v>6</v>
      </c>
      <c r="S133" s="385"/>
      <c r="T133" s="386"/>
      <c r="U133" s="384">
        <v>7</v>
      </c>
      <c r="V133" s="385"/>
      <c r="W133" s="386"/>
      <c r="X133" s="384">
        <v>8</v>
      </c>
      <c r="Y133" s="385"/>
      <c r="Z133" s="386"/>
      <c r="AA133" s="387" t="s">
        <v>10</v>
      </c>
      <c r="AB133" s="388"/>
      <c r="AC133" s="389"/>
      <c r="AD133" s="387" t="s">
        <v>48</v>
      </c>
      <c r="AE133" s="388"/>
      <c r="AF133" s="393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90" t="s">
        <v>57</v>
      </c>
      <c r="B142" s="391"/>
      <c r="C142" s="391"/>
      <c r="D142" s="391"/>
      <c r="E142" s="391"/>
      <c r="F142" s="391"/>
      <c r="G142" s="391"/>
      <c r="H142" s="391"/>
      <c r="I142" s="391"/>
      <c r="J142" s="391"/>
      <c r="K142" s="391"/>
      <c r="L142" s="391"/>
      <c r="M142" s="391"/>
      <c r="N142" s="391"/>
      <c r="O142" s="391"/>
      <c r="P142" s="391"/>
      <c r="Q142" s="391"/>
      <c r="R142" s="391"/>
      <c r="S142" s="391"/>
      <c r="T142" s="391"/>
      <c r="U142" s="391"/>
      <c r="V142" s="391"/>
      <c r="W142" s="391"/>
      <c r="X142" s="391"/>
      <c r="Y142" s="391"/>
      <c r="Z142" s="391"/>
      <c r="AA142" s="391"/>
      <c r="AB142" s="391"/>
      <c r="AC142" s="391"/>
      <c r="AD142" s="391"/>
      <c r="AE142" s="391"/>
      <c r="AF142" s="391"/>
      <c r="AG142" s="391"/>
      <c r="AH142" s="391"/>
      <c r="AI142" s="392"/>
      <c r="AJ142" s="109"/>
    </row>
    <row r="143" spans="1:36" ht="15.75">
      <c r="A143" s="106" t="s">
        <v>0</v>
      </c>
      <c r="B143" s="107" t="s">
        <v>1</v>
      </c>
      <c r="C143" s="411">
        <v>1</v>
      </c>
      <c r="D143" s="412"/>
      <c r="E143" s="413"/>
      <c r="F143" s="411">
        <v>2</v>
      </c>
      <c r="G143" s="412"/>
      <c r="H143" s="413"/>
      <c r="I143" s="411">
        <v>3</v>
      </c>
      <c r="J143" s="412"/>
      <c r="K143" s="413"/>
      <c r="L143" s="411">
        <v>4</v>
      </c>
      <c r="M143" s="412"/>
      <c r="N143" s="413"/>
      <c r="O143" s="411">
        <v>5</v>
      </c>
      <c r="P143" s="412"/>
      <c r="Q143" s="413"/>
      <c r="R143" s="411">
        <v>6</v>
      </c>
      <c r="S143" s="412"/>
      <c r="T143" s="413"/>
      <c r="U143" s="411">
        <v>7</v>
      </c>
      <c r="V143" s="412"/>
      <c r="W143" s="413"/>
      <c r="X143" s="411">
        <v>8</v>
      </c>
      <c r="Y143" s="412"/>
      <c r="Z143" s="413"/>
      <c r="AA143" s="408" t="s">
        <v>10</v>
      </c>
      <c r="AB143" s="409"/>
      <c r="AC143" s="414"/>
      <c r="AD143" s="408" t="s">
        <v>48</v>
      </c>
      <c r="AE143" s="409"/>
      <c r="AF143" s="410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81" t="s">
        <v>67</v>
      </c>
      <c r="B152" s="382"/>
      <c r="C152" s="382"/>
      <c r="D152" s="382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82"/>
      <c r="R152" s="382"/>
      <c r="S152" s="382"/>
      <c r="T152" s="382"/>
      <c r="U152" s="382"/>
      <c r="V152" s="382"/>
      <c r="W152" s="382"/>
      <c r="X152" s="382"/>
      <c r="Y152" s="382"/>
      <c r="Z152" s="382"/>
      <c r="AA152" s="382"/>
      <c r="AB152" s="382"/>
      <c r="AC152" s="382"/>
      <c r="AD152" s="382"/>
      <c r="AE152" s="382"/>
      <c r="AF152" s="382"/>
      <c r="AG152" s="382"/>
      <c r="AH152" s="382"/>
      <c r="AI152" s="383"/>
      <c r="AJ152" s="109"/>
    </row>
    <row r="153" spans="1:36" ht="15.75">
      <c r="A153" s="106" t="s">
        <v>0</v>
      </c>
      <c r="B153" s="107" t="s">
        <v>1</v>
      </c>
      <c r="C153" s="411">
        <v>1</v>
      </c>
      <c r="D153" s="412"/>
      <c r="E153" s="413"/>
      <c r="F153" s="411">
        <v>2</v>
      </c>
      <c r="G153" s="412"/>
      <c r="H153" s="413"/>
      <c r="I153" s="411">
        <v>3</v>
      </c>
      <c r="J153" s="412"/>
      <c r="K153" s="413"/>
      <c r="L153" s="411">
        <v>4</v>
      </c>
      <c r="M153" s="412"/>
      <c r="N153" s="413"/>
      <c r="O153" s="411">
        <v>5</v>
      </c>
      <c r="P153" s="412"/>
      <c r="Q153" s="413"/>
      <c r="R153" s="411">
        <v>6</v>
      </c>
      <c r="S153" s="412"/>
      <c r="T153" s="413"/>
      <c r="U153" s="411">
        <v>7</v>
      </c>
      <c r="V153" s="412"/>
      <c r="W153" s="413"/>
      <c r="X153" s="411">
        <v>8</v>
      </c>
      <c r="Y153" s="412"/>
      <c r="Z153" s="413"/>
      <c r="AA153" s="408" t="s">
        <v>10</v>
      </c>
      <c r="AB153" s="409"/>
      <c r="AC153" s="414"/>
      <c r="AD153" s="408" t="s">
        <v>48</v>
      </c>
      <c r="AE153" s="409"/>
      <c r="AF153" s="410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horizontalDpi="360" verticalDpi="360" r:id="rId1"/>
  <headerFooter alignWithMargins="0"/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12" sqref="G12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sonuc!A62</f>
        <v>Grup 6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289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308" t="str">
        <f>IF(sonuc!$B$64&lt;&gt;"",sonuc!$B$64,"")</f>
        <v xml:space="preserve">Ferhan Şengün    </v>
      </c>
      <c r="C4" s="312" t="s">
        <v>13</v>
      </c>
      <c r="D4" s="309" t="str">
        <f>IF(sonuc!$B$71&lt;&gt;"",sonuc!$B$71,"")</f>
        <v xml:space="preserve">Mustafa Kumdakcı </v>
      </c>
      <c r="E4" s="233">
        <v>3</v>
      </c>
      <c r="F4" s="239" t="s">
        <v>13</v>
      </c>
      <c r="G4" s="247">
        <v>1</v>
      </c>
      <c r="H4" s="40"/>
      <c r="I4" s="303" t="s">
        <v>19</v>
      </c>
      <c r="J4" s="294" t="str">
        <f>IF(sonuc!$B$64&lt;&gt;"",sonuc!$B$64,"")</f>
        <v xml:space="preserve">Ferhan Şengün    </v>
      </c>
      <c r="K4" s="297" t="s">
        <v>13</v>
      </c>
      <c r="L4" s="313"/>
      <c r="M4" s="300" t="str">
        <f>IF(sonuc!$B$67&lt;&gt;"",sonuc!$B$67,"")</f>
        <v>Necmi Kürşat Gürünlü</v>
      </c>
      <c r="N4" s="314">
        <v>3</v>
      </c>
      <c r="O4" s="304" t="s">
        <v>13</v>
      </c>
      <c r="P4" s="315">
        <v>2</v>
      </c>
      <c r="T4" s="71"/>
    </row>
    <row r="5" spans="1:20" ht="15.95" customHeight="1">
      <c r="A5" s="79" t="s">
        <v>38</v>
      </c>
      <c r="B5" s="295" t="str">
        <f>IF(sonuc!$B$65&lt;&gt;"",sonuc!$B$65,"")</f>
        <v>Erdi üstün</v>
      </c>
      <c r="C5" s="298" t="s">
        <v>13</v>
      </c>
      <c r="D5" s="310" t="str">
        <f>IF(sonuc!$B$70&lt;&gt;"",sonuc!$B$70,"")</f>
        <v>Murat Gir</v>
      </c>
      <c r="E5" s="234">
        <v>1</v>
      </c>
      <c r="F5" s="240" t="s">
        <v>13</v>
      </c>
      <c r="G5" s="248">
        <v>3</v>
      </c>
      <c r="H5" s="16"/>
      <c r="I5" s="305" t="s">
        <v>20</v>
      </c>
      <c r="J5" s="295" t="str">
        <f>IF(sonuc!$B$65&lt;&gt;"",sonuc!$B$65,"")</f>
        <v>Erdi üstün</v>
      </c>
      <c r="K5" s="298" t="s">
        <v>13</v>
      </c>
      <c r="L5" s="316"/>
      <c r="M5" s="301" t="str">
        <f>IF(sonuc!$B$66&lt;&gt;"",sonuc!$B$66,"")</f>
        <v>Tammam Hajj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IF(sonuc!$B$66&lt;&gt;"",sonuc!$B$66,"")</f>
        <v>Tammam Hajj</v>
      </c>
      <c r="C6" s="298" t="s">
        <v>13</v>
      </c>
      <c r="D6" s="310" t="str">
        <f>IF(sonuc!$B$69&lt;&gt;"",sonuc!$B$69,"")</f>
        <v>Mehmethan Güven</v>
      </c>
      <c r="E6" s="251">
        <v>3</v>
      </c>
      <c r="F6" s="240" t="s">
        <v>13</v>
      </c>
      <c r="G6" s="248">
        <v>0</v>
      </c>
      <c r="H6" s="16"/>
      <c r="I6" s="305" t="s">
        <v>62</v>
      </c>
      <c r="J6" s="295" t="str">
        <f>IF(sonuc!$B$71&lt;&gt;"",sonuc!$B$71,"")</f>
        <v xml:space="preserve">Mustafa Kumdakcı </v>
      </c>
      <c r="K6" s="298" t="s">
        <v>13</v>
      </c>
      <c r="L6" s="316"/>
      <c r="M6" s="301" t="str">
        <f>IF(sonuc!$B$70&lt;&gt;"",sonuc!$B$70,"")</f>
        <v>Murat Gir</v>
      </c>
      <c r="N6" s="317">
        <v>1</v>
      </c>
      <c r="O6" s="306" t="s">
        <v>13</v>
      </c>
      <c r="P6" s="318">
        <v>3</v>
      </c>
      <c r="T6" s="71"/>
    </row>
    <row r="7" spans="1:20" ht="15.95" customHeight="1" thickBot="1">
      <c r="A7" s="84" t="s">
        <v>40</v>
      </c>
      <c r="B7" s="296" t="str">
        <f>IF(sonuc!$B$67&lt;&gt;"",sonuc!$B$67,"")</f>
        <v>Necmi Kürşat Gürünlü</v>
      </c>
      <c r="C7" s="299" t="s">
        <v>13</v>
      </c>
      <c r="D7" s="311" t="str">
        <f>IF(sonuc!$B$68&lt;&gt;"",sonuc!$B$68,"")</f>
        <v xml:space="preserve">Menderes Ünal </v>
      </c>
      <c r="E7" s="235">
        <v>3</v>
      </c>
      <c r="F7" s="241" t="s">
        <v>13</v>
      </c>
      <c r="G7" s="249">
        <v>0</v>
      </c>
      <c r="H7" s="48"/>
      <c r="I7" s="307" t="s">
        <v>46</v>
      </c>
      <c r="J7" s="296" t="str">
        <f>IF(sonuc!$B$68&lt;&gt;"",sonuc!$B$68,"")</f>
        <v xml:space="preserve">Menderes Ünal </v>
      </c>
      <c r="K7" s="299" t="s">
        <v>13</v>
      </c>
      <c r="L7" s="319"/>
      <c r="M7" s="302" t="str">
        <f>IF(sonuc!$B$69&lt;&gt;"",sonuc!$B$69,"")</f>
        <v>Mehmethan Güven</v>
      </c>
      <c r="N7" s="252">
        <v>2</v>
      </c>
      <c r="O7" s="244" t="s">
        <v>13</v>
      </c>
      <c r="P7" s="255">
        <v>3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89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IF(sonuc!$B$64&lt;&gt;"",sonuc!$B$64,"")</f>
        <v xml:space="preserve">Ferhan Şengün    </v>
      </c>
      <c r="C9" s="297" t="s">
        <v>13</v>
      </c>
      <c r="D9" s="300" t="str">
        <f>IF(sonuc!$B$70&lt;&gt;"",sonuc!$B$70,"")</f>
        <v>Murat Gir</v>
      </c>
      <c r="E9" s="233">
        <v>2</v>
      </c>
      <c r="F9" s="239" t="s">
        <v>13</v>
      </c>
      <c r="G9" s="247">
        <v>3</v>
      </c>
      <c r="H9" s="40"/>
      <c r="I9" s="290" t="s">
        <v>15</v>
      </c>
      <c r="J9" s="294" t="str">
        <f>IF(sonuc!$B$64&lt;&gt;"",sonuc!$B$64,"")</f>
        <v xml:space="preserve">Ferhan Şengün    </v>
      </c>
      <c r="K9" s="297" t="s">
        <v>13</v>
      </c>
      <c r="L9" s="313"/>
      <c r="M9" s="300" t="str">
        <f>IF(sonuc!$B$65&lt;&gt;"",sonuc!$B$65,"")</f>
        <v>Erdi üstün</v>
      </c>
      <c r="N9" s="250">
        <v>2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IF(sonuc!$B$65&lt;&gt;"",sonuc!$B$65,"")</f>
        <v>Erdi üstün</v>
      </c>
      <c r="C10" s="298" t="s">
        <v>13</v>
      </c>
      <c r="D10" s="301" t="str">
        <f>IF(sonuc!$B$69&lt;&gt;"",sonuc!$B$69,"")</f>
        <v>Mehmethan Güven</v>
      </c>
      <c r="E10" s="234">
        <v>0</v>
      </c>
      <c r="F10" s="240" t="s">
        <v>13</v>
      </c>
      <c r="G10" s="248">
        <v>3</v>
      </c>
      <c r="H10" s="16"/>
      <c r="I10" s="291" t="s">
        <v>63</v>
      </c>
      <c r="J10" s="295" t="str">
        <f>IF(sonuc!$B$71&lt;&gt;"",sonuc!$B$71,"")</f>
        <v xml:space="preserve">Mustafa Kumdakcı </v>
      </c>
      <c r="K10" s="298" t="s">
        <v>13</v>
      </c>
      <c r="L10" s="316"/>
      <c r="M10" s="301" t="str">
        <f>IF(sonuc!$B$69&lt;&gt;"",sonuc!$B$69,"")</f>
        <v>Mehmethan Güven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IF(sonuc!$B$66&lt;&gt;"",sonuc!$B$66,"")</f>
        <v>Tammam Hajj</v>
      </c>
      <c r="C11" s="298" t="s">
        <v>13</v>
      </c>
      <c r="D11" s="301" t="str">
        <f>IF(sonuc!$B$68&lt;&gt;"",sonuc!$B$68,"")</f>
        <v xml:space="preserve">Menderes Ünal </v>
      </c>
      <c r="E11" s="234">
        <v>3</v>
      </c>
      <c r="F11" s="240" t="s">
        <v>13</v>
      </c>
      <c r="G11" s="248">
        <v>0</v>
      </c>
      <c r="H11" s="16"/>
      <c r="I11" s="293" t="s">
        <v>58</v>
      </c>
      <c r="J11" s="295" t="str">
        <f>IF(sonuc!$B$67&lt;&gt;"",sonuc!$B$67,"")</f>
        <v>Necmi Kürşat Gürünlü</v>
      </c>
      <c r="K11" s="298" t="s">
        <v>13</v>
      </c>
      <c r="L11" s="316"/>
      <c r="M11" s="301" t="str">
        <f>IF(sonuc!$B$66&lt;&gt;"",sonuc!$B$66,"")</f>
        <v>Tammam Hajj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>Necmi Kürşat Gürünlü</v>
      </c>
      <c r="C12" s="299" t="s">
        <v>13</v>
      </c>
      <c r="D12" s="302" t="str">
        <f>IF(sonuc!$B$71&lt;&gt;"",sonuc!$B$71,"")</f>
        <v xml:space="preserve">Mustafa Kumdakcı </v>
      </c>
      <c r="E12" s="235">
        <v>3</v>
      </c>
      <c r="F12" s="241" t="s">
        <v>13</v>
      </c>
      <c r="G12" s="249">
        <v>1</v>
      </c>
      <c r="H12" s="48"/>
      <c r="I12" s="292" t="s">
        <v>64</v>
      </c>
      <c r="J12" s="296" t="str">
        <f>IF(sonuc!$B$70&lt;&gt;"",sonuc!$B$70,"")</f>
        <v>Murat Gir</v>
      </c>
      <c r="K12" s="299" t="s">
        <v>13</v>
      </c>
      <c r="L12" s="319"/>
      <c r="M12" s="302" t="str">
        <f>IF(sonuc!$B$68&lt;&gt;"",sonuc!$B$68,"")</f>
        <v xml:space="preserve">Menderes Ünal 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89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IF(sonuc!$B$64&lt;&gt;"",sonuc!$B$64,"")</f>
        <v xml:space="preserve">Ferhan Şengün    </v>
      </c>
      <c r="C14" s="297" t="s">
        <v>13</v>
      </c>
      <c r="D14" s="300" t="str">
        <f>IF(sonuc!$B$69&lt;&gt;"",sonuc!$B$69,"")</f>
        <v>Mehmethan Güven</v>
      </c>
      <c r="E14" s="233">
        <v>3</v>
      </c>
      <c r="F14" s="239" t="s">
        <v>13</v>
      </c>
      <c r="G14" s="247">
        <v>1</v>
      </c>
      <c r="H14" s="40"/>
      <c r="I14" s="290" t="s">
        <v>17</v>
      </c>
      <c r="J14" s="294" t="str">
        <f>IF(sonuc!$B$64&lt;&gt;"",sonuc!$B$64,"")</f>
        <v xml:space="preserve">Ferhan Şengün    </v>
      </c>
      <c r="K14" s="297" t="s">
        <v>13</v>
      </c>
      <c r="L14" s="313"/>
      <c r="M14" s="300" t="str">
        <f>IF(sonuc!$B$66&lt;&gt;"",sonuc!$B$66,"")</f>
        <v>Tammam Hajj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IF(sonuc!$B$65&lt;&gt;"",sonuc!$B$65,"")</f>
        <v>Erdi üstün</v>
      </c>
      <c r="C15" s="298" t="s">
        <v>13</v>
      </c>
      <c r="D15" s="301" t="str">
        <f>IF(sonuc!$B$68&lt;&gt;"",sonuc!$B$68,"")</f>
        <v xml:space="preserve">Menderes Ünal </v>
      </c>
      <c r="E15" s="234">
        <v>3</v>
      </c>
      <c r="F15" s="240" t="s">
        <v>13</v>
      </c>
      <c r="G15" s="248">
        <v>0</v>
      </c>
      <c r="H15" s="16"/>
      <c r="I15" s="291" t="s">
        <v>22</v>
      </c>
      <c r="J15" s="295" t="str">
        <f>IF(sonuc!$B$65&lt;&gt;"",sonuc!$B$65,"")</f>
        <v>Erdi üstün</v>
      </c>
      <c r="K15" s="298" t="s">
        <v>13</v>
      </c>
      <c r="L15" s="316"/>
      <c r="M15" s="301" t="str">
        <f>IF(sonuc!$B$67&lt;&gt;"",sonuc!$B$67,"")</f>
        <v>Necmi Kürşat Gürünlü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IF(sonuc!$B$66&lt;&gt;"",sonuc!$B$66,"")</f>
        <v>Tammam Hajj</v>
      </c>
      <c r="C16" s="298" t="s">
        <v>13</v>
      </c>
      <c r="D16" s="301" t="str">
        <f>IF(sonuc!$B$71&lt;&gt;"",sonuc!$B$71,"")</f>
        <v xml:space="preserve">Mustafa Kumdakcı </v>
      </c>
      <c r="E16" s="234">
        <v>3</v>
      </c>
      <c r="F16" s="240" t="s">
        <v>13</v>
      </c>
      <c r="G16" s="248">
        <v>2</v>
      </c>
      <c r="H16" s="16"/>
      <c r="I16" s="291" t="s">
        <v>65</v>
      </c>
      <c r="J16" s="295" t="str">
        <f>IF(sonuc!$B$71&lt;&gt;"",sonuc!$B$71,"")</f>
        <v xml:space="preserve">Mustafa Kumdakcı </v>
      </c>
      <c r="K16" s="298" t="s">
        <v>13</v>
      </c>
      <c r="L16" s="316"/>
      <c r="M16" s="301" t="str">
        <f>IF(sonuc!$B$68&lt;&gt;"",sonuc!$B$68,"")</f>
        <v xml:space="preserve">Menderes Ünal 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>Necmi Kürşat Gürünlü</v>
      </c>
      <c r="C17" s="299" t="s">
        <v>13</v>
      </c>
      <c r="D17" s="302" t="str">
        <f>IF(sonuc!$B$70&lt;&gt;"",sonuc!$B$70,"")</f>
        <v>Murat Gir</v>
      </c>
      <c r="E17" s="235">
        <v>2</v>
      </c>
      <c r="F17" s="241" t="s">
        <v>13</v>
      </c>
      <c r="G17" s="249">
        <v>3</v>
      </c>
      <c r="H17" s="48"/>
      <c r="I17" s="292" t="s">
        <v>66</v>
      </c>
      <c r="J17" s="296" t="str">
        <f>IF(sonuc!$B$70&lt;&gt;"",sonuc!$B$70,"")</f>
        <v>Murat Gir</v>
      </c>
      <c r="K17" s="299" t="s">
        <v>13</v>
      </c>
      <c r="L17" s="319"/>
      <c r="M17" s="302" t="str">
        <f>IF(sonuc!$B$69&lt;&gt;"",sonuc!$B$69,"")</f>
        <v>Mehmethan Güven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89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IF(sonuc!$B$64&lt;&gt;"",sonuc!$B$64,"")</f>
        <v xml:space="preserve">Ferhan Şengün    </v>
      </c>
      <c r="C19" s="297" t="s">
        <v>13</v>
      </c>
      <c r="D19" s="300" t="str">
        <f>IF(sonuc!$B$68&lt;&gt;"",sonuc!$B$68,"")</f>
        <v xml:space="preserve">Menderes Ünal </v>
      </c>
      <c r="E19" s="233">
        <v>0</v>
      </c>
      <c r="F19" s="239" t="s">
        <v>13</v>
      </c>
      <c r="G19" s="247">
        <v>3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>Erdi üstün</v>
      </c>
      <c r="C20" s="298" t="s">
        <v>13</v>
      </c>
      <c r="D20" s="301" t="str">
        <f>IF(sonuc!$B$71&lt;&gt;"",sonuc!$B$71,"")</f>
        <v xml:space="preserve">Mustafa Kumdakcı </v>
      </c>
      <c r="E20" s="234">
        <v>1</v>
      </c>
      <c r="F20" s="240" t="s">
        <v>13</v>
      </c>
      <c r="G20" s="248">
        <v>3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>Tammam Hajj</v>
      </c>
      <c r="C21" s="298" t="s">
        <v>13</v>
      </c>
      <c r="D21" s="301" t="str">
        <f>IF(sonuc!$B$70&lt;&gt;"",sonuc!$B$70,"")</f>
        <v>Murat Gir</v>
      </c>
      <c r="E21" s="234">
        <v>3</v>
      </c>
      <c r="F21" s="240" t="s">
        <v>13</v>
      </c>
      <c r="G21" s="248">
        <v>1</v>
      </c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>Necmi Kürşat Gürünlü</v>
      </c>
      <c r="C22" s="299" t="s">
        <v>13</v>
      </c>
      <c r="D22" s="302" t="str">
        <f>IF(sonuc!$B$69&lt;&gt;"",sonuc!$B$69,"")</f>
        <v>Mehmethan Güven</v>
      </c>
      <c r="E22" s="235">
        <v>3</v>
      </c>
      <c r="F22" s="241" t="s">
        <v>13</v>
      </c>
      <c r="G22" s="249">
        <v>2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T13" sqref="T13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sonuc!A72</f>
        <v>Grup 7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289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IF(sonuc!$B$74&lt;&gt;"",sonuc!$B$74,"")</f>
        <v>Ahmet Süel</v>
      </c>
      <c r="C4" s="297" t="s">
        <v>13</v>
      </c>
      <c r="D4" s="320" t="str">
        <f>IF(sonuc!$B$81&lt;&gt;"",sonuc!$B$81,"")</f>
        <v>Mehmet Fatih Baysal</v>
      </c>
      <c r="E4" s="233">
        <v>3</v>
      </c>
      <c r="F4" s="239" t="s">
        <v>13</v>
      </c>
      <c r="G4" s="236">
        <v>0</v>
      </c>
      <c r="H4" s="40"/>
      <c r="I4" s="290" t="s">
        <v>19</v>
      </c>
      <c r="J4" s="294" t="str">
        <f>IF(sonuc!$B$74&lt;&gt;"",sonuc!$B$74,"")</f>
        <v>Ahmet Süel</v>
      </c>
      <c r="K4" s="297" t="s">
        <v>13</v>
      </c>
      <c r="L4" s="313"/>
      <c r="M4" s="300" t="str">
        <f>IF(sonuc!$B$77&lt;&gt;"",sonuc!$B$77,"")</f>
        <v>Nedim Kalyoncu</v>
      </c>
      <c r="N4" s="250">
        <v>3</v>
      </c>
      <c r="O4" s="239" t="s">
        <v>13</v>
      </c>
      <c r="P4" s="253">
        <v>2</v>
      </c>
      <c r="T4" s="71"/>
    </row>
    <row r="5" spans="1:20" ht="15.95" customHeight="1">
      <c r="A5" s="79" t="s">
        <v>38</v>
      </c>
      <c r="B5" s="295" t="str">
        <f>IF(sonuc!$B$75&lt;&gt;"",sonuc!$B$75,"")</f>
        <v>Murat Dalkılıç</v>
      </c>
      <c r="C5" s="298" t="s">
        <v>13</v>
      </c>
      <c r="D5" s="310" t="str">
        <f>IF(sonuc!$B$80&lt;&gt;"",sonuc!$B$80,"")</f>
        <v>Tuncay Akçadağ</v>
      </c>
      <c r="E5" s="234">
        <v>1</v>
      </c>
      <c r="F5" s="240" t="s">
        <v>13</v>
      </c>
      <c r="G5" s="237">
        <v>3</v>
      </c>
      <c r="H5" s="16"/>
      <c r="I5" s="291" t="s">
        <v>20</v>
      </c>
      <c r="J5" s="295" t="str">
        <f>IF(sonuc!$B$75&lt;&gt;"",sonuc!$B$75,"")</f>
        <v>Murat Dalkılıç</v>
      </c>
      <c r="K5" s="298" t="s">
        <v>13</v>
      </c>
      <c r="L5" s="316"/>
      <c r="M5" s="301" t="str">
        <f>IF(sonuc!$B$76&lt;&gt;"",sonuc!$B$76,"")</f>
        <v>Mustafa Erbaş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IF(sonuc!$B$76&lt;&gt;"",sonuc!$B$76,"")</f>
        <v>Mustafa Erbaş</v>
      </c>
      <c r="C6" s="298" t="s">
        <v>13</v>
      </c>
      <c r="D6" s="310" t="str">
        <f>IF(sonuc!$B$79&lt;&gt;"",sonuc!$B$79,"")</f>
        <v xml:space="preserve">Selim Kurtulmuş </v>
      </c>
      <c r="E6" s="234">
        <v>3</v>
      </c>
      <c r="F6" s="240" t="s">
        <v>13</v>
      </c>
      <c r="G6" s="237">
        <v>2</v>
      </c>
      <c r="H6" s="16"/>
      <c r="I6" s="291" t="s">
        <v>62</v>
      </c>
      <c r="J6" s="295" t="str">
        <f>IF(sonuc!$B$81&lt;&gt;"",sonuc!$B$81,"")</f>
        <v>Mehmet Fatih Baysal</v>
      </c>
      <c r="K6" s="298" t="s">
        <v>13</v>
      </c>
      <c r="L6" s="316"/>
      <c r="M6" s="301" t="str">
        <f>IF(sonuc!$B$80&lt;&gt;"",sonuc!$B$80,"")</f>
        <v>Tuncay Akçadağ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>Nedim Kalyoncu</v>
      </c>
      <c r="C7" s="299" t="s">
        <v>13</v>
      </c>
      <c r="D7" s="311" t="str">
        <f>IF(sonuc!$B$78&lt;&gt;"",sonuc!$B$78,"")</f>
        <v>Cüneyt Koparan</v>
      </c>
      <c r="E7" s="235">
        <v>0</v>
      </c>
      <c r="F7" s="241" t="s">
        <v>13</v>
      </c>
      <c r="G7" s="238">
        <v>3</v>
      </c>
      <c r="H7" s="48"/>
      <c r="I7" s="292" t="s">
        <v>46</v>
      </c>
      <c r="J7" s="296" t="str">
        <f>IF(sonuc!$B$78&lt;&gt;"",sonuc!$B$78,"")</f>
        <v>Cüneyt Koparan</v>
      </c>
      <c r="K7" s="299" t="s">
        <v>13</v>
      </c>
      <c r="L7" s="319"/>
      <c r="M7" s="302" t="str">
        <f>IF(sonuc!$B$79&lt;&gt;"",sonuc!$B$79,"")</f>
        <v xml:space="preserve">Selim Kurtulmuş 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89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IF(sonuc!$B$74&lt;&gt;"",sonuc!$B$74,"")</f>
        <v>Ahmet Süel</v>
      </c>
      <c r="C9" s="297" t="s">
        <v>13</v>
      </c>
      <c r="D9" s="300" t="str">
        <f>IF(sonuc!$B$80&lt;&gt;"",sonuc!$B$80,"")</f>
        <v>Tuncay Akçadağ</v>
      </c>
      <c r="E9" s="233">
        <v>1</v>
      </c>
      <c r="F9" s="239" t="s">
        <v>13</v>
      </c>
      <c r="G9" s="247">
        <v>3</v>
      </c>
      <c r="H9" s="40"/>
      <c r="I9" s="290" t="s">
        <v>15</v>
      </c>
      <c r="J9" s="294" t="str">
        <f>IF(sonuc!$B$74&lt;&gt;"",sonuc!$B$74,"")</f>
        <v>Ahmet Süel</v>
      </c>
      <c r="K9" s="297" t="s">
        <v>13</v>
      </c>
      <c r="L9" s="313"/>
      <c r="M9" s="300" t="str">
        <f>IF(sonuc!$B$75&lt;&gt;"",sonuc!$B$75,"")</f>
        <v>Murat Dalkılıç</v>
      </c>
      <c r="N9" s="250">
        <v>2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IF(sonuc!$B$75&lt;&gt;"",sonuc!$B$75,"")</f>
        <v>Murat Dalkılıç</v>
      </c>
      <c r="C10" s="298" t="s">
        <v>13</v>
      </c>
      <c r="D10" s="301" t="str">
        <f>IF(sonuc!$B$79&lt;&gt;"",sonuc!$B$79,"")</f>
        <v xml:space="preserve">Selim Kurtulmuş </v>
      </c>
      <c r="E10" s="234">
        <v>2</v>
      </c>
      <c r="F10" s="240" t="s">
        <v>13</v>
      </c>
      <c r="G10" s="248">
        <v>3</v>
      </c>
      <c r="H10" s="16"/>
      <c r="I10" s="291" t="s">
        <v>63</v>
      </c>
      <c r="J10" s="295" t="str">
        <f>IF(sonuc!$B$81&lt;&gt;"",sonuc!$B$81,"")</f>
        <v>Mehmet Fatih Baysal</v>
      </c>
      <c r="K10" s="298" t="s">
        <v>13</v>
      </c>
      <c r="L10" s="316"/>
      <c r="M10" s="301" t="str">
        <f>IF(sonuc!$B$79&lt;&gt;"",sonuc!$B$79,"")</f>
        <v xml:space="preserve">Selim Kurtulmuş </v>
      </c>
      <c r="N10" s="251">
        <v>1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IF(sonuc!$B$76&lt;&gt;"",sonuc!$B$76,"")</f>
        <v>Mustafa Erbaş</v>
      </c>
      <c r="C11" s="298" t="s">
        <v>13</v>
      </c>
      <c r="D11" s="301" t="str">
        <f>IF(sonuc!$B$78&lt;&gt;"",sonuc!$B$78,"")</f>
        <v>Cüneyt Koparan</v>
      </c>
      <c r="E11" s="234">
        <v>2</v>
      </c>
      <c r="F11" s="240" t="s">
        <v>13</v>
      </c>
      <c r="G11" s="248">
        <v>3</v>
      </c>
      <c r="H11" s="16"/>
      <c r="I11" s="293" t="s">
        <v>58</v>
      </c>
      <c r="J11" s="295" t="str">
        <f>IF(sonuc!$B$77&lt;&gt;"",sonuc!$B$77,"")</f>
        <v>Nedim Kalyoncu</v>
      </c>
      <c r="K11" s="298" t="s">
        <v>13</v>
      </c>
      <c r="L11" s="316"/>
      <c r="M11" s="301" t="str">
        <f>IF(sonuc!$B$76&lt;&gt;"",sonuc!$B$76,"")</f>
        <v>Mustafa Erbaş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>Nedim Kalyoncu</v>
      </c>
      <c r="C12" s="299" t="s">
        <v>13</v>
      </c>
      <c r="D12" s="302" t="str">
        <f>IF(sonuc!$B$81&lt;&gt;"",sonuc!$B$81,"")</f>
        <v>Mehmet Fatih Baysal</v>
      </c>
      <c r="E12" s="235">
        <v>3</v>
      </c>
      <c r="F12" s="241" t="s">
        <v>13</v>
      </c>
      <c r="G12" s="249">
        <v>0</v>
      </c>
      <c r="H12" s="48"/>
      <c r="I12" s="292" t="s">
        <v>64</v>
      </c>
      <c r="J12" s="296" t="str">
        <f>IF(sonuc!$B$80&lt;&gt;"",sonuc!$B$80,"")</f>
        <v>Tuncay Akçadağ</v>
      </c>
      <c r="K12" s="299" t="s">
        <v>13</v>
      </c>
      <c r="L12" s="319"/>
      <c r="M12" s="302" t="str">
        <f>IF(sonuc!$B$78&lt;&gt;"",sonuc!$B$78,"")</f>
        <v>Cüneyt Koparan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89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IF(sonuc!$B$74&lt;&gt;"",sonuc!$B$74,"")</f>
        <v>Ahmet Süel</v>
      </c>
      <c r="C14" s="297" t="s">
        <v>13</v>
      </c>
      <c r="D14" s="300" t="str">
        <f>IF(sonuc!$B$79&lt;&gt;"",sonuc!$B$79,"")</f>
        <v xml:space="preserve">Selim Kurtulmuş </v>
      </c>
      <c r="E14" s="233">
        <v>3</v>
      </c>
      <c r="F14" s="239" t="s">
        <v>13</v>
      </c>
      <c r="G14" s="247">
        <v>1</v>
      </c>
      <c r="H14" s="40"/>
      <c r="I14" s="290" t="s">
        <v>17</v>
      </c>
      <c r="J14" s="294" t="str">
        <f>IF(sonuc!$B$74&lt;&gt;"",sonuc!$B$74,"")</f>
        <v>Ahmet Süel</v>
      </c>
      <c r="K14" s="297" t="s">
        <v>13</v>
      </c>
      <c r="L14" s="313"/>
      <c r="M14" s="300" t="str">
        <f>IF(sonuc!$B$76&lt;&gt;"",sonuc!$B$76,"")</f>
        <v>Mustafa Erbaş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IF(sonuc!$B$75&lt;&gt;"",sonuc!$B$75,"")</f>
        <v>Murat Dalkılıç</v>
      </c>
      <c r="C15" s="298" t="s">
        <v>13</v>
      </c>
      <c r="D15" s="301" t="str">
        <f>IF(sonuc!$B$78&lt;&gt;"",sonuc!$B$78,"")</f>
        <v>Cüneyt Koparan</v>
      </c>
      <c r="E15" s="234">
        <v>3</v>
      </c>
      <c r="F15" s="240" t="s">
        <v>13</v>
      </c>
      <c r="G15" s="248">
        <v>0</v>
      </c>
      <c r="H15" s="16">
        <v>1</v>
      </c>
      <c r="I15" s="291" t="s">
        <v>22</v>
      </c>
      <c r="J15" s="295" t="str">
        <f>IF(sonuc!$B$75&lt;&gt;"",sonuc!$B$75,"")</f>
        <v>Murat Dalkılıç</v>
      </c>
      <c r="K15" s="298" t="s">
        <v>13</v>
      </c>
      <c r="L15" s="316"/>
      <c r="M15" s="301" t="str">
        <f>IF(sonuc!$B$77&lt;&gt;"",sonuc!$B$77,"")</f>
        <v>Nedim Kalyoncu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IF(sonuc!$B$76&lt;&gt;"",sonuc!$B$76,"")</f>
        <v>Mustafa Erbaş</v>
      </c>
      <c r="C16" s="298" t="s">
        <v>13</v>
      </c>
      <c r="D16" s="301" t="str">
        <f>IF(sonuc!$B$81&lt;&gt;"",sonuc!$B$81,"")</f>
        <v>Mehmet Fatih Baysal</v>
      </c>
      <c r="E16" s="234">
        <v>3</v>
      </c>
      <c r="F16" s="240" t="s">
        <v>13</v>
      </c>
      <c r="G16" s="248">
        <v>0</v>
      </c>
      <c r="H16" s="16">
        <v>1</v>
      </c>
      <c r="I16" s="291" t="s">
        <v>65</v>
      </c>
      <c r="J16" s="295" t="str">
        <f>IF(sonuc!$B$81&lt;&gt;"",sonuc!$B$81,"")</f>
        <v>Mehmet Fatih Baysal</v>
      </c>
      <c r="K16" s="298" t="s">
        <v>13</v>
      </c>
      <c r="L16" s="316"/>
      <c r="M16" s="301" t="str">
        <f>IF(sonuc!$B$78&lt;&gt;"",sonuc!$B$78,"")</f>
        <v>Cüneyt Koparan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>Nedim Kalyoncu</v>
      </c>
      <c r="C17" s="299" t="s">
        <v>13</v>
      </c>
      <c r="D17" s="302" t="str">
        <f>IF(sonuc!$B$80&lt;&gt;"",sonuc!$B$80,"")</f>
        <v>Tuncay Akçadağ</v>
      </c>
      <c r="E17" s="235">
        <v>1</v>
      </c>
      <c r="F17" s="241" t="s">
        <v>13</v>
      </c>
      <c r="G17" s="249">
        <v>3</v>
      </c>
      <c r="H17" s="48"/>
      <c r="I17" s="292" t="s">
        <v>66</v>
      </c>
      <c r="J17" s="296" t="str">
        <f>IF(sonuc!$B$80&lt;&gt;"",sonuc!$B$80,"")</f>
        <v>Tuncay Akçadağ</v>
      </c>
      <c r="K17" s="299" t="s">
        <v>13</v>
      </c>
      <c r="L17" s="319"/>
      <c r="M17" s="302" t="str">
        <f>IF(sonuc!$B$79&lt;&gt;"",sonuc!$B$79,"")</f>
        <v xml:space="preserve">Selim Kurtulmuş 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89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IF(sonuc!$B$74&lt;&gt;"",sonuc!$B$74,"")</f>
        <v>Ahmet Süel</v>
      </c>
      <c r="C19" s="297" t="s">
        <v>13</v>
      </c>
      <c r="D19" s="300" t="str">
        <f>IF(sonuc!$B$78&lt;&gt;"",sonuc!$B$78,"")</f>
        <v>Cüneyt Koparan</v>
      </c>
      <c r="E19" s="233">
        <v>1</v>
      </c>
      <c r="F19" s="239" t="s">
        <v>13</v>
      </c>
      <c r="G19" s="247">
        <v>3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>Murat Dalkılıç</v>
      </c>
      <c r="C20" s="298" t="s">
        <v>13</v>
      </c>
      <c r="D20" s="301" t="str">
        <f>IF(sonuc!$B$81&lt;&gt;"",sonuc!$B$81,"")</f>
        <v>Mehmet Fatih Baysal</v>
      </c>
      <c r="E20" s="234">
        <v>3</v>
      </c>
      <c r="F20" s="240" t="s">
        <v>13</v>
      </c>
      <c r="G20" s="248">
        <v>0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>Mustafa Erbaş</v>
      </c>
      <c r="C21" s="298" t="s">
        <v>13</v>
      </c>
      <c r="D21" s="301" t="str">
        <f>IF(sonuc!$B$80&lt;&gt;"",sonuc!$B$80,"")</f>
        <v>Tuncay Akçadağ</v>
      </c>
      <c r="E21" s="234">
        <v>1</v>
      </c>
      <c r="F21" s="240" t="s">
        <v>13</v>
      </c>
      <c r="G21" s="248">
        <v>3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>Nedim Kalyoncu</v>
      </c>
      <c r="C22" s="299" t="s">
        <v>13</v>
      </c>
      <c r="D22" s="302" t="str">
        <f>IF(sonuc!$B$79&lt;&gt;"",sonuc!$B$79,"")</f>
        <v xml:space="preserve">Selim Kurtulmuş </v>
      </c>
      <c r="E22" s="235">
        <v>0</v>
      </c>
      <c r="F22" s="241" t="s">
        <v>13</v>
      </c>
      <c r="G22" s="249">
        <v>3</v>
      </c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9" sqref="P19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sonuc!A82</f>
        <v>Grup 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IF(sonuc!$B$84&lt;&gt;"",sonuc!$B$84,"")</f>
        <v xml:space="preserve">Ali Ulvi İşler </v>
      </c>
      <c r="C4" s="297" t="s">
        <v>13</v>
      </c>
      <c r="D4" s="320" t="str">
        <f>IF(sonuc!$B$91&lt;&gt;"",sonuc!$B$91,"")</f>
        <v>A.Mehtap Köm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IF(sonuc!$B$84&lt;&gt;"",sonuc!$B$84,"")</f>
        <v xml:space="preserve">Ali Ulvi İşler </v>
      </c>
      <c r="K4" s="297" t="s">
        <v>13</v>
      </c>
      <c r="L4" s="313"/>
      <c r="M4" s="300" t="str">
        <f>IF(sonuc!$B$87&lt;&gt;"",sonuc!$B$87,"")</f>
        <v>Koray Ay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IF(sonuc!$B$85&lt;&gt;"",sonuc!$B$85,"")</f>
        <v>Umut Dönmezer</v>
      </c>
      <c r="C5" s="298" t="s">
        <v>13</v>
      </c>
      <c r="D5" s="310" t="str">
        <f>IF(sonuc!$B$90&lt;&gt;"",sonuc!$B$90,"")</f>
        <v>Erdoğan Çınar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IF(sonuc!$B$85&lt;&gt;"",sonuc!$B$85,"")</f>
        <v>Umut Dönmezer</v>
      </c>
      <c r="K5" s="298" t="s">
        <v>13</v>
      </c>
      <c r="L5" s="316"/>
      <c r="M5" s="301" t="str">
        <f>IF(sonuc!$B$86&lt;&gt;"",sonuc!$B$86,"")</f>
        <v>Elif Gamze Gözne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IF(sonuc!$B$86&lt;&gt;"",sonuc!$B$86,"")</f>
        <v>Elif Gamze Gözne</v>
      </c>
      <c r="C6" s="298" t="s">
        <v>13</v>
      </c>
      <c r="D6" s="310" t="str">
        <f>IF(sonuc!$B$89&lt;&gt;"",sonuc!$B$89,"")</f>
        <v>Ramazan Alpul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IF(sonuc!$B$91&lt;&gt;"",sonuc!$B$91,"")</f>
        <v>A.Mehtap Köm</v>
      </c>
      <c r="K6" s="298" t="s">
        <v>13</v>
      </c>
      <c r="L6" s="316"/>
      <c r="M6" s="301" t="str">
        <f>IF(sonuc!$B$90&lt;&gt;"",sonuc!$B$90,"")</f>
        <v>Erdoğan Çınar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>Koray Ay</v>
      </c>
      <c r="C7" s="299" t="s">
        <v>13</v>
      </c>
      <c r="D7" s="311" t="str">
        <f>IF(sonuc!$B$88&lt;&gt;"",sonuc!$B$88,"")</f>
        <v>Ağıt Şahin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IF(sonuc!$B$88&lt;&gt;"",sonuc!$B$88,"")</f>
        <v>Ağıt Şahin</v>
      </c>
      <c r="K7" s="299" t="s">
        <v>13</v>
      </c>
      <c r="L7" s="319"/>
      <c r="M7" s="302" t="str">
        <f>IF(sonuc!$B$89&lt;&gt;"",sonuc!$B$89,"")</f>
        <v>Ramazan Alpul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IF(sonuc!$B$84&lt;&gt;"",sonuc!$B$84,"")</f>
        <v xml:space="preserve">Ali Ulvi İşler </v>
      </c>
      <c r="C9" s="297" t="s">
        <v>13</v>
      </c>
      <c r="D9" s="300" t="str">
        <f>IF(sonuc!$B$90&lt;&gt;"",sonuc!$B$90,"")</f>
        <v>Erdoğan Çınar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IF(sonuc!$B$84&lt;&gt;"",sonuc!$B$84,"")</f>
        <v xml:space="preserve">Ali Ulvi İşler </v>
      </c>
      <c r="K9" s="297" t="s">
        <v>13</v>
      </c>
      <c r="L9" s="313"/>
      <c r="M9" s="300" t="str">
        <f>IF(sonuc!$B$85&lt;&gt;"",sonuc!$B$85,"")</f>
        <v>Umut Dönmezer</v>
      </c>
      <c r="N9" s="250">
        <v>3</v>
      </c>
      <c r="O9" s="239" t="str">
        <f>O14</f>
        <v>-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IF(sonuc!$B$85&lt;&gt;"",sonuc!$B$85,"")</f>
        <v>Umut Dönmezer</v>
      </c>
      <c r="C10" s="298" t="s">
        <v>13</v>
      </c>
      <c r="D10" s="301" t="str">
        <f>IF(sonuc!$B$89&lt;&gt;"",sonuc!$B$89,"")</f>
        <v>Ramazan Alpul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IF(sonuc!$B$91&lt;&gt;"",sonuc!$B$91,"")</f>
        <v>A.Mehtap Köm</v>
      </c>
      <c r="K10" s="298" t="s">
        <v>13</v>
      </c>
      <c r="L10" s="316"/>
      <c r="M10" s="301" t="str">
        <f>IF(sonuc!$B$89&lt;&gt;"",sonuc!$B$89,"")</f>
        <v>Ramazan Alpul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IF(sonuc!$B$86&lt;&gt;"",sonuc!$B$86,"")</f>
        <v>Elif Gamze Gözne</v>
      </c>
      <c r="C11" s="298" t="s">
        <v>13</v>
      </c>
      <c r="D11" s="301" t="str">
        <f>IF(sonuc!$B$88&lt;&gt;"",sonuc!$B$88,"")</f>
        <v>Ağıt Şahin</v>
      </c>
      <c r="E11" s="234">
        <v>2</v>
      </c>
      <c r="F11" s="240" t="s">
        <v>13</v>
      </c>
      <c r="G11" s="248">
        <v>3</v>
      </c>
      <c r="H11" s="332"/>
      <c r="I11" s="293" t="s">
        <v>58</v>
      </c>
      <c r="J11" s="295" t="str">
        <f>IF(sonuc!$B$87&lt;&gt;"",sonuc!$B$87,"")</f>
        <v>Koray Ay</v>
      </c>
      <c r="K11" s="298" t="s">
        <v>13</v>
      </c>
      <c r="L11" s="316"/>
      <c r="M11" s="301" t="str">
        <f>IF(sonuc!$B$86&lt;&gt;"",sonuc!$B$86,"")</f>
        <v>Elif Gamze Gözne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IF(sonuc!$B$87&lt;&gt;"",sonuc!$B$87,"")</f>
        <v>Koray Ay</v>
      </c>
      <c r="C12" s="299" t="s">
        <v>13</v>
      </c>
      <c r="D12" s="302" t="str">
        <f>IF(sonuc!$B$91&lt;&gt;"",sonuc!$B$91,"")</f>
        <v>A.Mehtap Köm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IF(sonuc!$B$90&lt;&gt;"",sonuc!$B$90,"")</f>
        <v>Erdoğan Çınar</v>
      </c>
      <c r="K12" s="299" t="s">
        <v>13</v>
      </c>
      <c r="L12" s="319"/>
      <c r="M12" s="302" t="str">
        <f>IF(sonuc!$B$88&lt;&gt;"",sonuc!$B$88,"")</f>
        <v>Ağıt Şahin</v>
      </c>
      <c r="N12" s="252">
        <v>2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IF(sonuc!$B$84&lt;&gt;"",sonuc!$B$84,"")</f>
        <v xml:space="preserve">Ali Ulvi İşler </v>
      </c>
      <c r="C14" s="297" t="s">
        <v>13</v>
      </c>
      <c r="D14" s="300" t="str">
        <f>IF(sonuc!$B$89&lt;&gt;"",sonuc!$B$89,"")</f>
        <v>Ramazan Alpul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IF(sonuc!$B$84&lt;&gt;"",sonuc!$B$84,"")</f>
        <v xml:space="preserve">Ali Ulvi İşler </v>
      </c>
      <c r="K14" s="297" t="s">
        <v>13</v>
      </c>
      <c r="L14" s="313"/>
      <c r="M14" s="300" t="str">
        <f>IF(sonuc!$B$86&lt;&gt;"",sonuc!$B$86,"")</f>
        <v>Elif Gamze Gözne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IF(sonuc!$B$85&lt;&gt;"",sonuc!$B$85,"")</f>
        <v>Umut Dönmezer</v>
      </c>
      <c r="C15" s="298" t="s">
        <v>13</v>
      </c>
      <c r="D15" s="301" t="str">
        <f>IF(sonuc!$B$88&lt;&gt;"",sonuc!$B$88,"")</f>
        <v>Ağıt Şahin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IF(sonuc!$B$85&lt;&gt;"",sonuc!$B$85,"")</f>
        <v>Umut Dönmezer</v>
      </c>
      <c r="K15" s="298" t="s">
        <v>13</v>
      </c>
      <c r="L15" s="316"/>
      <c r="M15" s="301" t="str">
        <f>IF(sonuc!$B$87&lt;&gt;"",sonuc!$B$87,"")</f>
        <v>Koray Ay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IF(sonuc!$B$86&lt;&gt;"",sonuc!$B$86,"")</f>
        <v>Elif Gamze Gözne</v>
      </c>
      <c r="C16" s="298" t="s">
        <v>13</v>
      </c>
      <c r="D16" s="301" t="str">
        <f>IF(sonuc!$B$91&lt;&gt;"",sonuc!$B$91,"")</f>
        <v>A.Mehtap Köm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IF(sonuc!$B$91&lt;&gt;"",sonuc!$B$91,"")</f>
        <v>A.Mehtap Köm</v>
      </c>
      <c r="K16" s="298" t="s">
        <v>13</v>
      </c>
      <c r="L16" s="316"/>
      <c r="M16" s="301" t="str">
        <f>IF(sonuc!$B$88&lt;&gt;"",sonuc!$B$88,"")</f>
        <v>Ağıt Şahin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>Koray Ay</v>
      </c>
      <c r="C17" s="299" t="s">
        <v>13</v>
      </c>
      <c r="D17" s="302" t="str">
        <f>IF(sonuc!$B$90&lt;&gt;"",sonuc!$B$90,"")</f>
        <v>Erdoğan Çınar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IF(sonuc!$B$90&lt;&gt;"",sonuc!$B$90,"")</f>
        <v>Erdoğan Çınar</v>
      </c>
      <c r="K17" s="299" t="s">
        <v>13</v>
      </c>
      <c r="L17" s="319"/>
      <c r="M17" s="302" t="str">
        <f>IF(sonuc!$B$89&lt;&gt;"",sonuc!$B$89,"")</f>
        <v>Ramazan Alpul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IF(sonuc!$B$84&lt;&gt;"",sonuc!$B$84,"")</f>
        <v xml:space="preserve">Ali Ulvi İşler </v>
      </c>
      <c r="C19" s="297" t="s">
        <v>13</v>
      </c>
      <c r="D19" s="300" t="str">
        <f>IF(sonuc!$B$88&lt;&gt;"",sonuc!$B$88,"")</f>
        <v>Ağıt Şahin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Umut Dönmezer</v>
      </c>
      <c r="C20" s="298" t="s">
        <v>13</v>
      </c>
      <c r="D20" s="301" t="str">
        <f>IF(sonuc!$B$91&lt;&gt;"",sonuc!$B$91,"")</f>
        <v>A.Mehtap Köm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Elif Gamze Gözne</v>
      </c>
      <c r="C21" s="298" t="s">
        <v>13</v>
      </c>
      <c r="D21" s="301" t="str">
        <f>IF(sonuc!$B$90&lt;&gt;"",sonuc!$B$90,"")</f>
        <v>Erdoğan Çınar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>Koray Ay</v>
      </c>
      <c r="C22" s="299" t="s">
        <v>13</v>
      </c>
      <c r="D22" s="302" t="str">
        <f>IF(sonuc!$B$89&lt;&gt;"",sonuc!$B$89,"")</f>
        <v>Ramazan Alpul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sonuc!A92</f>
        <v>Grup 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IF(sonuc!$B$94&lt;&gt;"",sonuc!$B$94,"")</f>
        <v xml:space="preserve">Şehnaz Karaatlı </v>
      </c>
      <c r="C4" s="297" t="s">
        <v>13</v>
      </c>
      <c r="D4" s="320" t="str">
        <f>IF(sonuc!$B$101&lt;&gt;"",sonuc!$B$101,"")</f>
        <v>Arzu Sütlüoğlu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IF(sonuc!$B$94&lt;&gt;"",sonuc!$B$94,"")</f>
        <v xml:space="preserve">Şehnaz Karaatlı </v>
      </c>
      <c r="K4" s="297" t="s">
        <v>13</v>
      </c>
      <c r="L4" s="313"/>
      <c r="M4" s="300" t="str">
        <f>IF(sonuc!$B$97&lt;&gt;"",sonuc!$B$97,"")</f>
        <v>Barbaros Geçer</v>
      </c>
      <c r="N4" s="250">
        <v>0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IF(sonuc!$B$95&lt;&gt;"",sonuc!$B$95,"")</f>
        <v>Burcu Başaran</v>
      </c>
      <c r="C5" s="298" t="s">
        <v>13</v>
      </c>
      <c r="D5" s="310" t="str">
        <f>IF(sonuc!$B$100&lt;&gt;"",sonuc!$B$100,"")</f>
        <v>Cihan Karabay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IF(sonuc!$B$95&lt;&gt;"",sonuc!$B$95,"")</f>
        <v>Burcu Başaran</v>
      </c>
      <c r="K5" s="298" t="s">
        <v>13</v>
      </c>
      <c r="L5" s="316"/>
      <c r="M5" s="301" t="str">
        <f>IF(sonuc!$B$96&lt;&gt;"",sonuc!$B$96,"")</f>
        <v>Kor Özay</v>
      </c>
      <c r="N5" s="251">
        <v>1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IF(sonuc!$B$96&lt;&gt;"",sonuc!$B$96,"")</f>
        <v>Kor Özay</v>
      </c>
      <c r="C6" s="298" t="s">
        <v>13</v>
      </c>
      <c r="D6" s="310" t="str">
        <f>IF(sonuc!$B$99&lt;&gt;"",sonuc!$B$99,"")</f>
        <v>Sibel Ürün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IF(sonuc!$B$101&lt;&gt;"",sonuc!$B$101,"")</f>
        <v>Arzu Sütlüoğlu</v>
      </c>
      <c r="K6" s="298" t="s">
        <v>13</v>
      </c>
      <c r="L6" s="316"/>
      <c r="M6" s="301" t="str">
        <f>IF(sonuc!$B$100&lt;&gt;"",sonuc!$B$100,"")</f>
        <v>Cihan Karabay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IF(sonuc!$B$97&lt;&gt;"",sonuc!$B$97,"")</f>
        <v>Barbaros Geçer</v>
      </c>
      <c r="C7" s="299" t="s">
        <v>13</v>
      </c>
      <c r="D7" s="311" t="str">
        <f>IF(sonuc!$B$98&lt;&gt;"",sonuc!$B$98,"")</f>
        <v>Ata Engin Barış</v>
      </c>
      <c r="E7" s="235">
        <v>3</v>
      </c>
      <c r="F7" s="241" t="s">
        <v>13</v>
      </c>
      <c r="G7" s="249">
        <v>0</v>
      </c>
      <c r="H7" s="333"/>
      <c r="I7" s="292" t="s">
        <v>46</v>
      </c>
      <c r="J7" s="296" t="str">
        <f>IF(sonuc!$B$98&lt;&gt;"",sonuc!$B$98,"")</f>
        <v>Ata Engin Barış</v>
      </c>
      <c r="K7" s="299" t="s">
        <v>13</v>
      </c>
      <c r="L7" s="319"/>
      <c r="M7" s="302" t="str">
        <f>IF(sonuc!$B$99&lt;&gt;"",sonuc!$B$99,"")</f>
        <v>Sibel Ürün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IF(sonuc!$B$94&lt;&gt;"",sonuc!$B$94,"")</f>
        <v xml:space="preserve">Şehnaz Karaatlı </v>
      </c>
      <c r="C9" s="297" t="s">
        <v>13</v>
      </c>
      <c r="D9" s="300" t="str">
        <f>IF(sonuc!$B$100&lt;&gt;"",sonuc!$B$100,"")</f>
        <v>Cihan Karabay</v>
      </c>
      <c r="E9" s="233">
        <v>3</v>
      </c>
      <c r="F9" s="239" t="s">
        <v>13</v>
      </c>
      <c r="G9" s="247">
        <v>2</v>
      </c>
      <c r="H9" s="331"/>
      <c r="I9" s="290" t="s">
        <v>15</v>
      </c>
      <c r="J9" s="294" t="str">
        <f>IF(sonuc!$B$94&lt;&gt;"",sonuc!$B$94,"")</f>
        <v xml:space="preserve">Şehnaz Karaatlı </v>
      </c>
      <c r="K9" s="297" t="s">
        <v>13</v>
      </c>
      <c r="L9" s="313"/>
      <c r="M9" s="300" t="str">
        <f>IF(sonuc!$B$95&lt;&gt;"",sonuc!$B$95,"")</f>
        <v>Burcu Başaran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IF(sonuc!$B$95&lt;&gt;"",sonuc!$B$95,"")</f>
        <v>Burcu Başaran</v>
      </c>
      <c r="C10" s="298" t="s">
        <v>13</v>
      </c>
      <c r="D10" s="301" t="str">
        <f>IF(sonuc!$B$99&lt;&gt;"",sonuc!$B$99,"")</f>
        <v>Sibel Ürün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IF(sonuc!$B$101&lt;&gt;"",sonuc!$B$101,"")</f>
        <v>Arzu Sütlüoğlu</v>
      </c>
      <c r="K10" s="298" t="s">
        <v>13</v>
      </c>
      <c r="L10" s="316"/>
      <c r="M10" s="301" t="str">
        <f>IF(sonuc!$B$99&lt;&gt;"",sonuc!$B$99,"")</f>
        <v>Sibel Ürün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IF(sonuc!$B$96&lt;&gt;"",sonuc!$B$96,"")</f>
        <v>Kor Özay</v>
      </c>
      <c r="C11" s="298" t="s">
        <v>13</v>
      </c>
      <c r="D11" s="301" t="str">
        <f>IF(sonuc!$B$98&lt;&gt;"",sonuc!$B$98,"")</f>
        <v>Ata Engin Barış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IF(sonuc!$B$97&lt;&gt;"",sonuc!$B$97,"")</f>
        <v>Barbaros Geçer</v>
      </c>
      <c r="K11" s="298" t="s">
        <v>13</v>
      </c>
      <c r="L11" s="316"/>
      <c r="M11" s="301" t="str">
        <f>IF(sonuc!$B$96&lt;&gt;"",sonuc!$B$96,"")</f>
        <v>Kor Özay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Barbaros Geçer</v>
      </c>
      <c r="C12" s="299" t="s">
        <v>13</v>
      </c>
      <c r="D12" s="302" t="str">
        <f>IF(sonuc!$B$101&lt;&gt;"",sonuc!$B$101,"")</f>
        <v>Arzu Sütlüoğlu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IF(sonuc!$B$100&lt;&gt;"",sonuc!$B$100,"")</f>
        <v>Cihan Karabay</v>
      </c>
      <c r="K12" s="299" t="s">
        <v>13</v>
      </c>
      <c r="L12" s="319"/>
      <c r="M12" s="302" t="str">
        <f>IF(sonuc!$B$98&lt;&gt;"",sonuc!$B$98,"")</f>
        <v>Ata Engin Barış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IF(sonuc!$B$94&lt;&gt;"",sonuc!$B$94,"")</f>
        <v xml:space="preserve">Şehnaz Karaatlı </v>
      </c>
      <c r="C14" s="297" t="s">
        <v>13</v>
      </c>
      <c r="D14" s="300" t="str">
        <f>IF(sonuc!$B$99&lt;&gt;"",sonuc!$B$99,"")</f>
        <v>Sibel Ürün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IF(sonuc!$B$94&lt;&gt;"",sonuc!$B$94,"")</f>
        <v xml:space="preserve">Şehnaz Karaatlı </v>
      </c>
      <c r="K14" s="297" t="s">
        <v>13</v>
      </c>
      <c r="L14" s="313"/>
      <c r="M14" s="300" t="str">
        <f>IF(sonuc!$B$96&lt;&gt;"",sonuc!$B$96,"")</f>
        <v>Kor Özay</v>
      </c>
      <c r="N14" s="250">
        <v>2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IF(sonuc!$B$95&lt;&gt;"",sonuc!$B$95,"")</f>
        <v>Burcu Başaran</v>
      </c>
      <c r="C15" s="298" t="s">
        <v>13</v>
      </c>
      <c r="D15" s="301" t="str">
        <f>IF(sonuc!$B$98&lt;&gt;"",sonuc!$B$98,"")</f>
        <v>Ata Engin Barış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IF(sonuc!$B$95&lt;&gt;"",sonuc!$B$95,"")</f>
        <v>Burcu Başaran</v>
      </c>
      <c r="K15" s="298" t="s">
        <v>13</v>
      </c>
      <c r="L15" s="316"/>
      <c r="M15" s="301" t="str">
        <f>IF(sonuc!$B$97&lt;&gt;"",sonuc!$B$97,"")</f>
        <v>Barbaros Geçer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IF(sonuc!$B$96&lt;&gt;"",sonuc!$B$96,"")</f>
        <v>Kor Özay</v>
      </c>
      <c r="C16" s="298" t="s">
        <v>13</v>
      </c>
      <c r="D16" s="301" t="str">
        <f>IF(sonuc!$B$101&lt;&gt;"",sonuc!$B$101,"")</f>
        <v>Arzu Sütlüoğlu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IF(sonuc!$B$101&lt;&gt;"",sonuc!$B$101,"")</f>
        <v>Arzu Sütlüoğlu</v>
      </c>
      <c r="K16" s="298" t="s">
        <v>13</v>
      </c>
      <c r="L16" s="316"/>
      <c r="M16" s="301" t="str">
        <f>IF(sonuc!$B$98&lt;&gt;"",sonuc!$B$98,"")</f>
        <v>Ata Engin Barış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IF(sonuc!$B$97&lt;&gt;"",sonuc!$B$97,"")</f>
        <v>Barbaros Geçer</v>
      </c>
      <c r="C17" s="299" t="s">
        <v>13</v>
      </c>
      <c r="D17" s="302" t="str">
        <f>IF(sonuc!$B$100&lt;&gt;"",sonuc!$B$100,"")</f>
        <v>Cihan Karabay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IF(sonuc!$B$100&lt;&gt;"",sonuc!$B$100,"")</f>
        <v>Cihan Karabay</v>
      </c>
      <c r="K17" s="299" t="s">
        <v>13</v>
      </c>
      <c r="L17" s="319"/>
      <c r="M17" s="302" t="str">
        <f>IF(sonuc!$B$99&lt;&gt;"",sonuc!$B$99,"")</f>
        <v>Sibel Ürün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IF(sonuc!$B$94&lt;&gt;"",sonuc!$B$94,"")</f>
        <v xml:space="preserve">Şehnaz Karaatlı </v>
      </c>
      <c r="C19" s="297" t="s">
        <v>13</v>
      </c>
      <c r="D19" s="300" t="str">
        <f>IF(sonuc!$B$98&lt;&gt;"",sonuc!$B$98,"")</f>
        <v>Ata Engin Barış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>Burcu Başaran</v>
      </c>
      <c r="C20" s="298" t="s">
        <v>13</v>
      </c>
      <c r="D20" s="301" t="str">
        <f>IF(sonuc!$B$101&lt;&gt;"",sonuc!$B$101,"")</f>
        <v>Arzu Sütlüoğlu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Kor Özay</v>
      </c>
      <c r="C21" s="298" t="s">
        <v>13</v>
      </c>
      <c r="D21" s="301" t="str">
        <f>IF(sonuc!$B$100&lt;&gt;"",sonuc!$B$100,"")</f>
        <v>Cihan Karabay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Barbaros Geçer</v>
      </c>
      <c r="C22" s="299" t="s">
        <v>13</v>
      </c>
      <c r="D22" s="302" t="str">
        <f>IF(sonuc!$B$99&lt;&gt;"",sonuc!$B$99,"")</f>
        <v>Sibel Ürün</v>
      </c>
      <c r="E22" s="235">
        <v>3</v>
      </c>
      <c r="F22" s="241" t="s">
        <v>13</v>
      </c>
      <c r="G22" s="249">
        <v>1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sonuc!A102</f>
        <v>Grup 10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IF(sonuc!$B$104&lt;&gt;"",sonuc!$B$104,"")</f>
        <v>AliBerk Pancar</v>
      </c>
      <c r="C4" s="297" t="s">
        <v>13</v>
      </c>
      <c r="D4" s="309" t="str">
        <f>IF(sonuc!$B$111&lt;&gt;"",sonuc!$B$111,"")</f>
        <v>Zeynep Erenel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IF(sonuc!$B$104&lt;&gt;"",sonuc!$B$104,"")</f>
        <v>AliBerk Pancar</v>
      </c>
      <c r="K4" s="297" t="s">
        <v>13</v>
      </c>
      <c r="L4" s="313"/>
      <c r="M4" s="300" t="str">
        <f>IF(sonuc!$B$107&lt;&gt;"",sonuc!$B$107,"")</f>
        <v>Kerem Tütüncü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IF(sonuc!$B$105&lt;&gt;"",sonuc!$B$105,"")</f>
        <v>Filiz Kumdakçı</v>
      </c>
      <c r="C5" s="298" t="s">
        <v>13</v>
      </c>
      <c r="D5" s="310" t="str">
        <f>IF(sonuc!$B$110&lt;&gt;"",sonuc!$B$110,"")</f>
        <v>Ömer Faruk Alatekin</v>
      </c>
      <c r="E5" s="234">
        <v>1</v>
      </c>
      <c r="F5" s="240" t="s">
        <v>13</v>
      </c>
      <c r="G5" s="248">
        <v>3</v>
      </c>
      <c r="H5" s="332"/>
      <c r="I5" s="291" t="s">
        <v>20</v>
      </c>
      <c r="J5" s="295" t="str">
        <f>IF(sonuc!$B$105&lt;&gt;"",sonuc!$B$105,"")</f>
        <v>Filiz Kumdakçı</v>
      </c>
      <c r="K5" s="298" t="s">
        <v>13</v>
      </c>
      <c r="L5" s="316"/>
      <c r="M5" s="301" t="str">
        <f>IF(sonuc!$B$106&lt;&gt;"",sonuc!$B$106,"")</f>
        <v>İsmail Keleş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IF(sonuc!$B$106&lt;&gt;"",sonuc!$B$106,"")</f>
        <v>İsmail Keleş</v>
      </c>
      <c r="C6" s="298" t="s">
        <v>13</v>
      </c>
      <c r="D6" s="310" t="str">
        <f>IF(sonuc!$B$109&lt;&gt;"",sonuc!$B$109,"")</f>
        <v/>
      </c>
      <c r="E6" s="234"/>
      <c r="F6" s="240" t="s">
        <v>13</v>
      </c>
      <c r="G6" s="248"/>
      <c r="H6" s="332"/>
      <c r="I6" s="293" t="s">
        <v>62</v>
      </c>
      <c r="J6" s="295" t="str">
        <f>IF(sonuc!$B$111&lt;&gt;"",sonuc!$B$111,"")</f>
        <v>Zeynep Erenel</v>
      </c>
      <c r="K6" s="298" t="s">
        <v>13</v>
      </c>
      <c r="L6" s="316"/>
      <c r="M6" s="301" t="str">
        <f>IF(sonuc!$B$110&lt;&gt;"",sonuc!$B$110,"")</f>
        <v>Ömer Faruk Alatekin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IF(sonuc!$B$107&lt;&gt;"",sonuc!$B$107,"")</f>
        <v>Kerem Tütüncü</v>
      </c>
      <c r="C7" s="299" t="s">
        <v>13</v>
      </c>
      <c r="D7" s="311" t="str">
        <f>IF(sonuc!$B$108&lt;&gt;"",sonuc!$B$108,"")</f>
        <v>Kaan Oğuz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IF(sonuc!$B$108&lt;&gt;"",sonuc!$B$108,"")</f>
        <v>Kaan Oğuz</v>
      </c>
      <c r="K7" s="299" t="s">
        <v>13</v>
      </c>
      <c r="L7" s="319"/>
      <c r="M7" s="302" t="str">
        <f>IF(sonuc!$B$109&lt;&gt;"",sonuc!$B$109,"")</f>
        <v/>
      </c>
      <c r="N7" s="252"/>
      <c r="O7" s="241" t="s">
        <v>13</v>
      </c>
      <c r="P7" s="255"/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IF(sonuc!$B$104&lt;&gt;"",sonuc!$B$104,"")</f>
        <v>AliBerk Pancar</v>
      </c>
      <c r="C9" s="297" t="s">
        <v>13</v>
      </c>
      <c r="D9" s="300" t="str">
        <f>IF(sonuc!$B$110&lt;&gt;"",sonuc!$B$110,"")</f>
        <v>Ömer Faruk Alatekin</v>
      </c>
      <c r="E9" s="233">
        <v>3</v>
      </c>
      <c r="F9" s="239" t="s">
        <v>13</v>
      </c>
      <c r="G9" s="247">
        <v>2</v>
      </c>
      <c r="H9" s="331"/>
      <c r="I9" s="290" t="s">
        <v>15</v>
      </c>
      <c r="J9" s="294" t="str">
        <f>IF(sonuc!$B$104&lt;&gt;"",sonuc!$B$104,"")</f>
        <v>AliBerk Pancar</v>
      </c>
      <c r="K9" s="297" t="s">
        <v>13</v>
      </c>
      <c r="L9" s="313"/>
      <c r="M9" s="300" t="str">
        <f>IF(sonuc!$B$105&lt;&gt;"",sonuc!$B$105,"")</f>
        <v>Filiz Kumdakçı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IF(sonuc!$B$105&lt;&gt;"",sonuc!$B$105,"")</f>
        <v>Filiz Kumdakçı</v>
      </c>
      <c r="C10" s="298" t="s">
        <v>13</v>
      </c>
      <c r="D10" s="301" t="str">
        <f>IF(sonuc!$B$109&lt;&gt;"",sonuc!$B$109,"")</f>
        <v/>
      </c>
      <c r="E10" s="234"/>
      <c r="F10" s="240" t="s">
        <v>13</v>
      </c>
      <c r="G10" s="248"/>
      <c r="H10" s="332"/>
      <c r="I10" s="291" t="s">
        <v>63</v>
      </c>
      <c r="J10" s="295" t="str">
        <f>IF(sonuc!$B$111&lt;&gt;"",sonuc!$B$111,"")</f>
        <v>Zeynep Erenel</v>
      </c>
      <c r="K10" s="298" t="s">
        <v>13</v>
      </c>
      <c r="L10" s="316"/>
      <c r="M10" s="301" t="str">
        <f>IF(sonuc!$B$109&lt;&gt;"",sonuc!$B$109,"")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IF(sonuc!$B$106&lt;&gt;"",sonuc!$B$106,"")</f>
        <v>İsmail Keleş</v>
      </c>
      <c r="C11" s="298" t="s">
        <v>13</v>
      </c>
      <c r="D11" s="301" t="str">
        <f>IF(sonuc!$B$108&lt;&gt;"",sonuc!$B$108,"")</f>
        <v>Kaan Oğuz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IF(sonuc!$B$107&lt;&gt;"",sonuc!$B$107,"")</f>
        <v>Kerem Tütüncü</v>
      </c>
      <c r="K11" s="298" t="s">
        <v>13</v>
      </c>
      <c r="L11" s="316"/>
      <c r="M11" s="301" t="str">
        <f>IF(sonuc!$B$106&lt;&gt;"",sonuc!$B$106,"")</f>
        <v>İsmail Keleş</v>
      </c>
      <c r="N11" s="251">
        <v>3</v>
      </c>
      <c r="O11" s="240" t="s">
        <v>13</v>
      </c>
      <c r="P11" s="254">
        <v>2</v>
      </c>
      <c r="T11" s="71"/>
    </row>
    <row r="12" spans="1:20" ht="15.95" customHeight="1" thickBot="1">
      <c r="A12" s="97" t="s">
        <v>47</v>
      </c>
      <c r="B12" s="296" t="str">
        <f>IF(sonuc!$B$107&lt;&gt;"",sonuc!$B$107,"")</f>
        <v>Kerem Tütüncü</v>
      </c>
      <c r="C12" s="299" t="s">
        <v>13</v>
      </c>
      <c r="D12" s="302" t="str">
        <f>IF(sonuc!$B$111&lt;&gt;"",sonuc!$B$111,"")</f>
        <v>Zeynep Erenel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IF(sonuc!$B$110&lt;&gt;"",sonuc!$B$110,"")</f>
        <v>Ömer Faruk Alatekin</v>
      </c>
      <c r="K12" s="299" t="s">
        <v>13</v>
      </c>
      <c r="L12" s="319"/>
      <c r="M12" s="302" t="str">
        <f>IF(sonuc!$B$108&lt;&gt;"",sonuc!$B$108,"")</f>
        <v>Kaan Oğuz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IF(sonuc!$B$104&lt;&gt;"",sonuc!$B$104,"")</f>
        <v>AliBerk Pancar</v>
      </c>
      <c r="C14" s="297" t="s">
        <v>13</v>
      </c>
      <c r="D14" s="300" t="str">
        <f>IF(sonuc!$B$109&lt;&gt;"",sonuc!$B$109,"")</f>
        <v/>
      </c>
      <c r="E14" s="233"/>
      <c r="F14" s="239" t="s">
        <v>13</v>
      </c>
      <c r="G14" s="247"/>
      <c r="H14" s="331"/>
      <c r="I14" s="290" t="s">
        <v>17</v>
      </c>
      <c r="J14" s="294" t="str">
        <f>IF(sonuc!$B$104&lt;&gt;"",sonuc!$B$104,"")</f>
        <v>AliBerk Pancar</v>
      </c>
      <c r="K14" s="297" t="s">
        <v>13</v>
      </c>
      <c r="L14" s="313"/>
      <c r="M14" s="300" t="str">
        <f>IF(sonuc!$B$106&lt;&gt;"",sonuc!$B$106,"")</f>
        <v>İsmail Keleş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IF(sonuc!$B$105&lt;&gt;"",sonuc!$B$105,"")</f>
        <v>Filiz Kumdakçı</v>
      </c>
      <c r="C15" s="298" t="s">
        <v>13</v>
      </c>
      <c r="D15" s="301" t="str">
        <f>IF(sonuc!$B$108&lt;&gt;"",sonuc!$B$108,"")</f>
        <v>Kaan Oğuz</v>
      </c>
      <c r="E15" s="234">
        <v>1</v>
      </c>
      <c r="F15" s="240" t="s">
        <v>13</v>
      </c>
      <c r="G15" s="248">
        <v>3</v>
      </c>
      <c r="H15" s="332"/>
      <c r="I15" s="291" t="s">
        <v>22</v>
      </c>
      <c r="J15" s="295" t="str">
        <f>IF(sonuc!$B$105&lt;&gt;"",sonuc!$B$105,"")</f>
        <v>Filiz Kumdakçı</v>
      </c>
      <c r="K15" s="298" t="s">
        <v>13</v>
      </c>
      <c r="L15" s="316"/>
      <c r="M15" s="301" t="str">
        <f>IF(sonuc!$B$107&lt;&gt;"",sonuc!$B$107,"")</f>
        <v>Kerem Tütüncü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IF(sonuc!$B$106&lt;&gt;"",sonuc!$B$106,"")</f>
        <v>İsmail Keleş</v>
      </c>
      <c r="C16" s="298" t="s">
        <v>13</v>
      </c>
      <c r="D16" s="301" t="str">
        <f>IF(sonuc!$B$111&lt;&gt;"",sonuc!$B$111,"")</f>
        <v>Zeynep Erenel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IF(sonuc!$B$111&lt;&gt;"",sonuc!$B$111,"")</f>
        <v>Zeynep Erenel</v>
      </c>
      <c r="K16" s="298" t="s">
        <v>13</v>
      </c>
      <c r="L16" s="316"/>
      <c r="M16" s="301" t="str">
        <f>IF(sonuc!$B$108&lt;&gt;"",sonuc!$B$108,"")</f>
        <v>Kaan Oğuz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IF(sonuc!$B$107&lt;&gt;"",sonuc!$B$107,"")</f>
        <v>Kerem Tütüncü</v>
      </c>
      <c r="C17" s="299" t="s">
        <v>13</v>
      </c>
      <c r="D17" s="302" t="str">
        <f>IF(sonuc!$B$110&lt;&gt;"",sonuc!$B$110,"")</f>
        <v>Ömer Faruk Alatekin</v>
      </c>
      <c r="E17" s="235">
        <v>3</v>
      </c>
      <c r="F17" s="241" t="s">
        <v>13</v>
      </c>
      <c r="G17" s="249">
        <v>0</v>
      </c>
      <c r="H17" s="333"/>
      <c r="I17" s="292" t="s">
        <v>66</v>
      </c>
      <c r="J17" s="296" t="str">
        <f>IF(sonuc!$B$110&lt;&gt;"",sonuc!$B$110,"")</f>
        <v>Ömer Faruk Alatekin</v>
      </c>
      <c r="K17" s="299" t="s">
        <v>13</v>
      </c>
      <c r="L17" s="319"/>
      <c r="M17" s="302" t="str">
        <f>IF(sonuc!$B$109&lt;&gt;"",sonuc!$B$109,"")</f>
        <v/>
      </c>
      <c r="N17" s="252"/>
      <c r="O17" s="241" t="s">
        <v>13</v>
      </c>
      <c r="P17" s="255"/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IF(sonuc!$B$104&lt;&gt;"",sonuc!$B$104,"")</f>
        <v>AliBerk Pancar</v>
      </c>
      <c r="C19" s="297" t="s">
        <v>13</v>
      </c>
      <c r="D19" s="300" t="str">
        <f>IF(sonuc!$B$108&lt;&gt;"",sonuc!$B$108,"")</f>
        <v>Kaan Oğuz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>Filiz Kumdakçı</v>
      </c>
      <c r="C20" s="298" t="s">
        <v>13</v>
      </c>
      <c r="D20" s="301" t="str">
        <f>IF(sonuc!$B$111&lt;&gt;"",sonuc!$B$111,"")</f>
        <v>Zeynep Erenel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>İsmail Keleş</v>
      </c>
      <c r="C21" s="298" t="s">
        <v>13</v>
      </c>
      <c r="D21" s="301" t="str">
        <f>IF(sonuc!$B$110&lt;&gt;"",sonuc!$B$110,"")</f>
        <v>Ömer Faruk Alatekin</v>
      </c>
      <c r="E21" s="234">
        <v>3</v>
      </c>
      <c r="F21" s="240" t="s">
        <v>13</v>
      </c>
      <c r="G21" s="248">
        <v>2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>Kerem Tütüncü</v>
      </c>
      <c r="C22" s="299" t="s">
        <v>13</v>
      </c>
      <c r="D22" s="302" t="str">
        <f>IF(sonuc!$B$109&lt;&gt;"",sonuc!$B$109,"")</f>
        <v/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32" t="str">
        <f>sonuc!A112</f>
        <v>Grup 11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71"/>
    </row>
    <row r="3" spans="1:20" s="72" customFormat="1" ht="15.95" customHeight="1" thickBot="1">
      <c r="A3" s="433" t="s">
        <v>12</v>
      </c>
      <c r="B3" s="434"/>
      <c r="C3" s="434"/>
      <c r="D3" s="434"/>
      <c r="E3" s="434"/>
      <c r="F3" s="434"/>
      <c r="G3" s="434"/>
      <c r="H3" s="73"/>
      <c r="I3" s="434" t="s">
        <v>59</v>
      </c>
      <c r="J3" s="434"/>
      <c r="K3" s="434"/>
      <c r="L3" s="434"/>
      <c r="M3" s="434"/>
      <c r="N3" s="434"/>
      <c r="O3" s="434"/>
      <c r="P3" s="435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9" t="s">
        <v>14</v>
      </c>
      <c r="B8" s="430"/>
      <c r="C8" s="430"/>
      <c r="D8" s="430"/>
      <c r="E8" s="430"/>
      <c r="F8" s="430"/>
      <c r="G8" s="430"/>
      <c r="H8" s="89"/>
      <c r="I8" s="430" t="s">
        <v>23</v>
      </c>
      <c r="J8" s="430"/>
      <c r="K8" s="430"/>
      <c r="L8" s="430"/>
      <c r="M8" s="430"/>
      <c r="N8" s="430"/>
      <c r="O8" s="430"/>
      <c r="P8" s="431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9" t="s">
        <v>16</v>
      </c>
      <c r="B13" s="430"/>
      <c r="C13" s="430"/>
      <c r="D13" s="430"/>
      <c r="E13" s="430"/>
      <c r="F13" s="430"/>
      <c r="G13" s="430"/>
      <c r="H13" s="89"/>
      <c r="I13" s="430" t="s">
        <v>60</v>
      </c>
      <c r="J13" s="430"/>
      <c r="K13" s="430"/>
      <c r="L13" s="430"/>
      <c r="M13" s="430"/>
      <c r="N13" s="430"/>
      <c r="O13" s="430"/>
      <c r="P13" s="431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9" t="s">
        <v>18</v>
      </c>
      <c r="B18" s="430"/>
      <c r="C18" s="430"/>
      <c r="D18" s="430"/>
      <c r="E18" s="430"/>
      <c r="F18" s="430"/>
      <c r="G18" s="430"/>
      <c r="H18" s="89"/>
      <c r="I18" s="430" t="s">
        <v>61</v>
      </c>
      <c r="J18" s="430"/>
      <c r="K18" s="430"/>
      <c r="L18" s="430"/>
      <c r="M18" s="430"/>
      <c r="N18" s="430"/>
      <c r="O18" s="430"/>
      <c r="P18" s="431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32" t="str">
        <f>sonuc!A122</f>
        <v>Grup 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71"/>
    </row>
    <row r="3" spans="1:20" s="72" customFormat="1" ht="15.95" customHeight="1" thickBot="1">
      <c r="A3" s="433" t="s">
        <v>12</v>
      </c>
      <c r="B3" s="434"/>
      <c r="C3" s="434"/>
      <c r="D3" s="434"/>
      <c r="E3" s="434"/>
      <c r="F3" s="434"/>
      <c r="G3" s="434"/>
      <c r="H3" s="73"/>
      <c r="I3" s="434" t="s">
        <v>59</v>
      </c>
      <c r="J3" s="434"/>
      <c r="K3" s="434"/>
      <c r="L3" s="434"/>
      <c r="M3" s="434"/>
      <c r="N3" s="434"/>
      <c r="O3" s="434"/>
      <c r="P3" s="435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9" t="s">
        <v>14</v>
      </c>
      <c r="B8" s="430"/>
      <c r="C8" s="430"/>
      <c r="D8" s="430"/>
      <c r="E8" s="430"/>
      <c r="F8" s="430"/>
      <c r="G8" s="430"/>
      <c r="H8" s="89"/>
      <c r="I8" s="430" t="s">
        <v>23</v>
      </c>
      <c r="J8" s="430"/>
      <c r="K8" s="430"/>
      <c r="L8" s="430"/>
      <c r="M8" s="430"/>
      <c r="N8" s="430"/>
      <c r="O8" s="430"/>
      <c r="P8" s="431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9" t="s">
        <v>16</v>
      </c>
      <c r="B13" s="430"/>
      <c r="C13" s="430"/>
      <c r="D13" s="430"/>
      <c r="E13" s="430"/>
      <c r="F13" s="430"/>
      <c r="G13" s="430"/>
      <c r="H13" s="89"/>
      <c r="I13" s="430" t="s">
        <v>60</v>
      </c>
      <c r="J13" s="430"/>
      <c r="K13" s="430"/>
      <c r="L13" s="430"/>
      <c r="M13" s="430"/>
      <c r="N13" s="430"/>
      <c r="O13" s="430"/>
      <c r="P13" s="431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9" t="s">
        <v>18</v>
      </c>
      <c r="B18" s="430"/>
      <c r="C18" s="430"/>
      <c r="D18" s="430"/>
      <c r="E18" s="430"/>
      <c r="F18" s="430"/>
      <c r="G18" s="430"/>
      <c r="H18" s="89"/>
      <c r="I18" s="430" t="s">
        <v>61</v>
      </c>
      <c r="J18" s="430"/>
      <c r="K18" s="430"/>
      <c r="L18" s="430"/>
      <c r="M18" s="430"/>
      <c r="N18" s="430"/>
      <c r="O18" s="430"/>
      <c r="P18" s="431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32" t="str">
        <f>sonuc!A132</f>
        <v>Grup 13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71"/>
    </row>
    <row r="3" spans="1:20" s="72" customFormat="1" ht="15.95" customHeight="1" thickBot="1">
      <c r="A3" s="433" t="s">
        <v>12</v>
      </c>
      <c r="B3" s="434"/>
      <c r="C3" s="434"/>
      <c r="D3" s="434"/>
      <c r="E3" s="434"/>
      <c r="F3" s="434"/>
      <c r="G3" s="434"/>
      <c r="H3" s="73"/>
      <c r="I3" s="434" t="s">
        <v>59</v>
      </c>
      <c r="J3" s="434"/>
      <c r="K3" s="434"/>
      <c r="L3" s="434"/>
      <c r="M3" s="434"/>
      <c r="N3" s="434"/>
      <c r="O3" s="434"/>
      <c r="P3" s="435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9" t="s">
        <v>14</v>
      </c>
      <c r="B8" s="430"/>
      <c r="C8" s="430"/>
      <c r="D8" s="430"/>
      <c r="E8" s="430"/>
      <c r="F8" s="430"/>
      <c r="G8" s="430"/>
      <c r="H8" s="89"/>
      <c r="I8" s="430" t="s">
        <v>23</v>
      </c>
      <c r="J8" s="430"/>
      <c r="K8" s="430"/>
      <c r="L8" s="430"/>
      <c r="M8" s="430"/>
      <c r="N8" s="430"/>
      <c r="O8" s="430"/>
      <c r="P8" s="431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9" t="s">
        <v>16</v>
      </c>
      <c r="B13" s="430"/>
      <c r="C13" s="430"/>
      <c r="D13" s="430"/>
      <c r="E13" s="430"/>
      <c r="F13" s="430"/>
      <c r="G13" s="430"/>
      <c r="H13" s="89"/>
      <c r="I13" s="430" t="s">
        <v>60</v>
      </c>
      <c r="J13" s="430"/>
      <c r="K13" s="430"/>
      <c r="L13" s="430"/>
      <c r="M13" s="430"/>
      <c r="N13" s="430"/>
      <c r="O13" s="430"/>
      <c r="P13" s="431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9" t="s">
        <v>18</v>
      </c>
      <c r="B18" s="430"/>
      <c r="C18" s="430"/>
      <c r="D18" s="430"/>
      <c r="E18" s="430"/>
      <c r="F18" s="430"/>
      <c r="G18" s="430"/>
      <c r="H18" s="89"/>
      <c r="I18" s="430" t="s">
        <v>61</v>
      </c>
      <c r="J18" s="430"/>
      <c r="K18" s="430"/>
      <c r="L18" s="430"/>
      <c r="M18" s="430"/>
      <c r="N18" s="430"/>
      <c r="O18" s="430"/>
      <c r="P18" s="431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32" t="str">
        <f>sonuc!A142</f>
        <v>Grup 14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71"/>
    </row>
    <row r="3" spans="1:20" s="72" customFormat="1" ht="15.95" customHeight="1" thickBot="1">
      <c r="A3" s="433" t="s">
        <v>12</v>
      </c>
      <c r="B3" s="434"/>
      <c r="C3" s="434"/>
      <c r="D3" s="434"/>
      <c r="E3" s="434"/>
      <c r="F3" s="434"/>
      <c r="G3" s="434"/>
      <c r="H3" s="73"/>
      <c r="I3" s="434" t="s">
        <v>59</v>
      </c>
      <c r="J3" s="434"/>
      <c r="K3" s="434"/>
      <c r="L3" s="434"/>
      <c r="M3" s="434"/>
      <c r="N3" s="434"/>
      <c r="O3" s="434"/>
      <c r="P3" s="435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9" t="s">
        <v>14</v>
      </c>
      <c r="B8" s="430"/>
      <c r="C8" s="430"/>
      <c r="D8" s="430"/>
      <c r="E8" s="430"/>
      <c r="F8" s="430"/>
      <c r="G8" s="430"/>
      <c r="H8" s="89"/>
      <c r="I8" s="430" t="s">
        <v>23</v>
      </c>
      <c r="J8" s="430"/>
      <c r="K8" s="430"/>
      <c r="L8" s="430"/>
      <c r="M8" s="430"/>
      <c r="N8" s="430"/>
      <c r="O8" s="430"/>
      <c r="P8" s="431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9" t="s">
        <v>16</v>
      </c>
      <c r="B13" s="430"/>
      <c r="C13" s="430"/>
      <c r="D13" s="430"/>
      <c r="E13" s="430"/>
      <c r="F13" s="430"/>
      <c r="G13" s="430"/>
      <c r="H13" s="89"/>
      <c r="I13" s="430" t="s">
        <v>60</v>
      </c>
      <c r="J13" s="430"/>
      <c r="K13" s="430"/>
      <c r="L13" s="430"/>
      <c r="M13" s="430"/>
      <c r="N13" s="430"/>
      <c r="O13" s="430"/>
      <c r="P13" s="431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9" t="s">
        <v>18</v>
      </c>
      <c r="B18" s="430"/>
      <c r="C18" s="430"/>
      <c r="D18" s="430"/>
      <c r="E18" s="430"/>
      <c r="F18" s="430"/>
      <c r="G18" s="430"/>
      <c r="H18" s="89"/>
      <c r="I18" s="430" t="s">
        <v>61</v>
      </c>
      <c r="J18" s="430"/>
      <c r="K18" s="430"/>
      <c r="L18" s="430"/>
      <c r="M18" s="430"/>
      <c r="N18" s="430"/>
      <c r="O18" s="430"/>
      <c r="P18" s="431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1" sqref="R1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32" t="str">
        <f>sonuc!A152</f>
        <v>Grup 15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71"/>
    </row>
    <row r="3" spans="1:20" s="72" customFormat="1" ht="15.95" customHeight="1" thickBot="1">
      <c r="A3" s="433" t="s">
        <v>12</v>
      </c>
      <c r="B3" s="434"/>
      <c r="C3" s="434"/>
      <c r="D3" s="434"/>
      <c r="E3" s="434"/>
      <c r="F3" s="434"/>
      <c r="G3" s="434"/>
      <c r="H3" s="73"/>
      <c r="I3" s="434" t="s">
        <v>59</v>
      </c>
      <c r="J3" s="434"/>
      <c r="K3" s="434"/>
      <c r="L3" s="434"/>
      <c r="M3" s="434"/>
      <c r="N3" s="434"/>
      <c r="O3" s="434"/>
      <c r="P3" s="435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9" t="s">
        <v>14</v>
      </c>
      <c r="B8" s="430"/>
      <c r="C8" s="430"/>
      <c r="D8" s="430"/>
      <c r="E8" s="430"/>
      <c r="F8" s="430"/>
      <c r="G8" s="430"/>
      <c r="H8" s="89"/>
      <c r="I8" s="430" t="s">
        <v>23</v>
      </c>
      <c r="J8" s="430"/>
      <c r="K8" s="430"/>
      <c r="L8" s="430"/>
      <c r="M8" s="430"/>
      <c r="N8" s="430"/>
      <c r="O8" s="430"/>
      <c r="P8" s="431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9" t="s">
        <v>16</v>
      </c>
      <c r="B13" s="430"/>
      <c r="C13" s="430"/>
      <c r="D13" s="430"/>
      <c r="E13" s="430"/>
      <c r="F13" s="430"/>
      <c r="G13" s="430"/>
      <c r="H13" s="89"/>
      <c r="I13" s="430" t="s">
        <v>60</v>
      </c>
      <c r="J13" s="430"/>
      <c r="K13" s="430"/>
      <c r="L13" s="430"/>
      <c r="M13" s="430"/>
      <c r="N13" s="430"/>
      <c r="O13" s="430"/>
      <c r="P13" s="431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9" t="s">
        <v>18</v>
      </c>
      <c r="B18" s="430"/>
      <c r="C18" s="430"/>
      <c r="D18" s="430"/>
      <c r="E18" s="430"/>
      <c r="F18" s="430"/>
      <c r="G18" s="430"/>
      <c r="H18" s="89"/>
      <c r="I18" s="430" t="s">
        <v>61</v>
      </c>
      <c r="J18" s="430"/>
      <c r="K18" s="430"/>
      <c r="L18" s="430"/>
      <c r="M18" s="430"/>
      <c r="N18" s="430"/>
      <c r="O18" s="430"/>
      <c r="P18" s="431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12" sqref="R12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sonuc!A2</f>
        <v xml:space="preserve"> Grup S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289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IF(sonuc!$B$4&lt;&gt;"",sonuc!$B$4,"")</f>
        <v xml:space="preserve">Abdülkadir Taşçı </v>
      </c>
      <c r="C4" s="297" t="s">
        <v>13</v>
      </c>
      <c r="D4" s="320" t="str">
        <f>IF(sonuc!$B$11&lt;&gt;"",sonuc!$B$11,"")</f>
        <v xml:space="preserve">Ensar Kılıç 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IF(sonuc!$B$4&lt;&gt;"",sonuc!$B$4,"")</f>
        <v xml:space="preserve">Abdülkadir Taşçı </v>
      </c>
      <c r="K4" s="297" t="s">
        <v>13</v>
      </c>
      <c r="L4" s="313"/>
      <c r="M4" s="300" t="str">
        <f>IF(sonuc!$B$7&lt;&gt;"",sonuc!$B$7,"")</f>
        <v xml:space="preserve">Serdar Oğuz </v>
      </c>
      <c r="N4" s="233">
        <v>2</v>
      </c>
      <c r="O4" s="239" t="s">
        <v>13</v>
      </c>
      <c r="P4" s="247">
        <v>3</v>
      </c>
      <c r="T4" s="71"/>
    </row>
    <row r="5" spans="1:20" ht="15.95" customHeight="1">
      <c r="A5" s="79" t="s">
        <v>38</v>
      </c>
      <c r="B5" s="295" t="str">
        <f>IF(sonuc!$B$5&lt;&gt;"",sonuc!$B$5,"")</f>
        <v xml:space="preserve">Suat Uğurlu   </v>
      </c>
      <c r="C5" s="298" t="s">
        <v>13</v>
      </c>
      <c r="D5" s="310" t="str">
        <f>IF(sonuc!$B$10&lt;&gt;"",sonuc!$B$10,"")</f>
        <v>Burak Kalyoncu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IF(sonuc!$B$5&lt;&gt;"",sonuc!$B$5,"")</f>
        <v xml:space="preserve">Suat Uğurlu   </v>
      </c>
      <c r="K5" s="298" t="s">
        <v>13</v>
      </c>
      <c r="L5" s="316"/>
      <c r="M5" s="301" t="str">
        <f>IF(sonuc!$B$6&lt;&gt;"",sonuc!$B$6,"")</f>
        <v>Erdem Demir</v>
      </c>
      <c r="N5" s="234">
        <v>3</v>
      </c>
      <c r="O5" s="240" t="s">
        <v>13</v>
      </c>
      <c r="P5" s="248">
        <v>1</v>
      </c>
      <c r="T5" s="71"/>
    </row>
    <row r="6" spans="1:20" ht="15.95" customHeight="1">
      <c r="A6" s="79" t="s">
        <v>39</v>
      </c>
      <c r="B6" s="295" t="str">
        <f>IF(sonuc!$B$6&lt;&gt;"",sonuc!$B$6,"")</f>
        <v>Erdem Demir</v>
      </c>
      <c r="C6" s="298" t="s">
        <v>13</v>
      </c>
      <c r="D6" s="310" t="str">
        <f>IF(sonuc!$B$9&lt;&gt;"",sonuc!$B$9,"")</f>
        <v>Mehmet Emin Özbağcı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IF(sonuc!$B$11&lt;&gt;"",sonuc!$B$11,"")</f>
        <v xml:space="preserve">Ensar Kılıç </v>
      </c>
      <c r="K6" s="298" t="s">
        <v>13</v>
      </c>
      <c r="L6" s="316"/>
      <c r="M6" s="301" t="str">
        <f>IF(sonuc!$B$10&lt;&gt;"",sonuc!$B$10,"")</f>
        <v>Burak Kalyoncu</v>
      </c>
      <c r="N6" s="234">
        <v>1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IF(sonuc!$B$7&lt;&gt;"",sonuc!$B$7,"")</f>
        <v xml:space="preserve">Serdar Oğuz </v>
      </c>
      <c r="C7" s="299" t="s">
        <v>13</v>
      </c>
      <c r="D7" s="311" t="str">
        <f>IF(sonuc!$B$8&lt;&gt;"",sonuc!$B$8,"")</f>
        <v>İsmail Atak</v>
      </c>
      <c r="E7" s="235">
        <v>3</v>
      </c>
      <c r="F7" s="241" t="s">
        <v>13</v>
      </c>
      <c r="G7" s="249">
        <v>0</v>
      </c>
      <c r="H7" s="333"/>
      <c r="I7" s="292" t="s">
        <v>46</v>
      </c>
      <c r="J7" s="296" t="str">
        <f>IF(sonuc!$B$8&lt;&gt;"",sonuc!$B$8,"")</f>
        <v>İsmail Atak</v>
      </c>
      <c r="K7" s="299" t="s">
        <v>13</v>
      </c>
      <c r="L7" s="319"/>
      <c r="M7" s="302" t="str">
        <f>IF(sonuc!$B$9&lt;&gt;"",sonuc!$B$9,"")</f>
        <v>Mehmet Emin Özbağcı</v>
      </c>
      <c r="N7" s="235">
        <v>3</v>
      </c>
      <c r="O7" s="241" t="s">
        <v>13</v>
      </c>
      <c r="P7" s="249">
        <v>0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294" t="str">
        <f>IF(sonuc!$B$4&lt;&gt;"",sonuc!$B$4,"")</f>
        <v xml:space="preserve">Abdülkadir Taşçı </v>
      </c>
      <c r="C9" s="297" t="s">
        <v>13</v>
      </c>
      <c r="D9" s="300" t="str">
        <f>IF(sonuc!$B$10&lt;&gt;"",sonuc!$B$10,"")</f>
        <v>Burak Kalyoncu</v>
      </c>
      <c r="E9" s="233">
        <v>3</v>
      </c>
      <c r="F9" s="239" t="s">
        <v>13</v>
      </c>
      <c r="G9" s="247">
        <v>0</v>
      </c>
      <c r="H9" s="331"/>
      <c r="I9" s="336" t="s">
        <v>15</v>
      </c>
      <c r="J9" s="300" t="str">
        <f>IF(sonuc!$B$4&lt;&gt;"",sonuc!$B$4,"")</f>
        <v xml:space="preserve">Abdülkadir Taşçı </v>
      </c>
      <c r="K9" s="297" t="s">
        <v>13</v>
      </c>
      <c r="L9" s="313"/>
      <c r="M9" s="300" t="str">
        <f>IF(sonuc!$B$5&lt;&gt;"",sonuc!$B$5,"")</f>
        <v xml:space="preserve">Suat Uğurlu   </v>
      </c>
      <c r="N9" s="233">
        <v>3</v>
      </c>
      <c r="O9" s="239" t="s">
        <v>13</v>
      </c>
      <c r="P9" s="236">
        <v>1</v>
      </c>
      <c r="T9" s="71"/>
    </row>
    <row r="10" spans="1:20" ht="15.95" customHeight="1">
      <c r="A10" s="93" t="s">
        <v>35</v>
      </c>
      <c r="B10" s="295" t="str">
        <f>IF(sonuc!$B$5&lt;&gt;"",sonuc!$B$5,"")</f>
        <v xml:space="preserve">Suat Uğurlu   </v>
      </c>
      <c r="C10" s="298" t="s">
        <v>13</v>
      </c>
      <c r="D10" s="301" t="str">
        <f>IF(sonuc!$B$9&lt;&gt;"",sonuc!$B$9,"")</f>
        <v>Mehmet Emin Özbağcı</v>
      </c>
      <c r="E10" s="234">
        <v>3</v>
      </c>
      <c r="F10" s="240" t="s">
        <v>13</v>
      </c>
      <c r="G10" s="248">
        <v>0</v>
      </c>
      <c r="H10" s="332"/>
      <c r="I10" s="337" t="s">
        <v>63</v>
      </c>
      <c r="J10" s="301" t="str">
        <f>IF(sonuc!$B$11&lt;&gt;"",sonuc!$B$11,"")</f>
        <v xml:space="preserve">Ensar Kılıç </v>
      </c>
      <c r="K10" s="298" t="s">
        <v>13</v>
      </c>
      <c r="L10" s="316"/>
      <c r="M10" s="301" t="str">
        <f>IF(sonuc!$B$9&lt;&gt;"",sonuc!$B$9,"")</f>
        <v>Mehmet Emin Özbağcı</v>
      </c>
      <c r="N10" s="234">
        <v>2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IF(sonuc!$B$6&lt;&gt;"",sonuc!$B$6,"")</f>
        <v>Erdem Demir</v>
      </c>
      <c r="C11" s="298" t="s">
        <v>13</v>
      </c>
      <c r="D11" s="301" t="str">
        <f>IF(sonuc!$B$8&lt;&gt;"",sonuc!$B$8,"")</f>
        <v>İsmail Atak</v>
      </c>
      <c r="E11" s="234">
        <v>3</v>
      </c>
      <c r="F11" s="240" t="s">
        <v>13</v>
      </c>
      <c r="G11" s="248">
        <v>2</v>
      </c>
      <c r="H11" s="332"/>
      <c r="I11" s="338" t="s">
        <v>58</v>
      </c>
      <c r="J11" s="301" t="str">
        <f>IF(sonuc!$B$7&lt;&gt;"",sonuc!$B$7,"")</f>
        <v xml:space="preserve">Serdar Oğuz </v>
      </c>
      <c r="K11" s="298" t="s">
        <v>13</v>
      </c>
      <c r="L11" s="316"/>
      <c r="M11" s="310" t="str">
        <f>IF(sonuc!$B$6&lt;&gt;"",sonuc!$B$6,"")</f>
        <v>Erdem Demir</v>
      </c>
      <c r="N11" s="234">
        <v>2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 xml:space="preserve">Serdar Oğuz </v>
      </c>
      <c r="C12" s="299" t="s">
        <v>13</v>
      </c>
      <c r="D12" s="302" t="str">
        <f>IF(sonuc!$B$11&lt;&gt;"",sonuc!$B$11,"")</f>
        <v xml:space="preserve">Ensar Kılıç </v>
      </c>
      <c r="E12" s="235">
        <v>0</v>
      </c>
      <c r="F12" s="241" t="s">
        <v>13</v>
      </c>
      <c r="G12" s="249">
        <v>3</v>
      </c>
      <c r="H12" s="333"/>
      <c r="I12" s="339" t="s">
        <v>64</v>
      </c>
      <c r="J12" s="345" t="str">
        <f>IF(sonuc!$B$10&lt;&gt;"",sonuc!$B$10,"")</f>
        <v>Burak Kalyoncu</v>
      </c>
      <c r="K12" s="340" t="s">
        <v>13</v>
      </c>
      <c r="L12" s="341"/>
      <c r="M12" s="345" t="str">
        <f>IF(sonuc!$B$8&lt;&gt;"",sonuc!$B$8,"")</f>
        <v>İsmail Atak</v>
      </c>
      <c r="N12" s="235">
        <v>3</v>
      </c>
      <c r="O12" s="241" t="s">
        <v>13</v>
      </c>
      <c r="P12" s="238">
        <v>2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IF(sonuc!$B$4&lt;&gt;"",sonuc!$B$4,"")</f>
        <v xml:space="preserve">Abdülkadir Taşçı </v>
      </c>
      <c r="C14" s="297" t="s">
        <v>13</v>
      </c>
      <c r="D14" s="300" t="str">
        <f>IF(sonuc!$B$9&lt;&gt;"",sonuc!$B$9,"")</f>
        <v>Mehmet Emin Özbağcı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IF(sonuc!$B$4&lt;&gt;"",sonuc!$B$4,"")</f>
        <v xml:space="preserve">Abdülkadir Taşçı </v>
      </c>
      <c r="K14" s="297" t="s">
        <v>13</v>
      </c>
      <c r="L14" s="313"/>
      <c r="M14" s="300" t="str">
        <f>IF(sonuc!$B$6&lt;&gt;"",sonuc!$B$6,"")</f>
        <v>Erdem Demir</v>
      </c>
      <c r="N14" s="233">
        <v>3</v>
      </c>
      <c r="O14" s="239" t="s">
        <v>13</v>
      </c>
      <c r="P14" s="247">
        <v>2</v>
      </c>
    </row>
    <row r="15" spans="1:20" s="100" customFormat="1" ht="15.95" customHeight="1">
      <c r="A15" s="93" t="s">
        <v>25</v>
      </c>
      <c r="B15" s="295" t="str">
        <f>IF(sonuc!$B$5&lt;&gt;"",sonuc!$B$5,"")</f>
        <v xml:space="preserve">Suat Uğurlu   </v>
      </c>
      <c r="C15" s="298" t="s">
        <v>13</v>
      </c>
      <c r="D15" s="301" t="str">
        <f>IF(sonuc!$B$8&lt;&gt;"",sonuc!$B$8,"")</f>
        <v>İsmail Atak</v>
      </c>
      <c r="E15" s="234">
        <v>1</v>
      </c>
      <c r="F15" s="240" t="s">
        <v>13</v>
      </c>
      <c r="G15" s="248">
        <v>3</v>
      </c>
      <c r="H15" s="332"/>
      <c r="I15" s="291" t="s">
        <v>22</v>
      </c>
      <c r="J15" s="295" t="str">
        <f>IF(sonuc!$B$5&lt;&gt;"",sonuc!$B$5,"")</f>
        <v xml:space="preserve">Suat Uğurlu   </v>
      </c>
      <c r="K15" s="298" t="s">
        <v>13</v>
      </c>
      <c r="L15" s="316"/>
      <c r="M15" s="301" t="str">
        <f>IF(sonuc!$B$7&lt;&gt;"",sonuc!$B$7,"")</f>
        <v xml:space="preserve">Serdar Oğuz </v>
      </c>
      <c r="N15" s="234">
        <v>3</v>
      </c>
      <c r="O15" s="240" t="s">
        <v>13</v>
      </c>
      <c r="P15" s="248">
        <v>2</v>
      </c>
    </row>
    <row r="16" spans="1:20" s="100" customFormat="1" ht="15.95" customHeight="1">
      <c r="A16" s="93" t="s">
        <v>44</v>
      </c>
      <c r="B16" s="295" t="str">
        <f>IF(sonuc!$B$6&lt;&gt;"",sonuc!$B$6,"")</f>
        <v>Erdem Demir</v>
      </c>
      <c r="C16" s="298" t="s">
        <v>13</v>
      </c>
      <c r="D16" s="301" t="str">
        <f>IF(sonuc!$B$11&lt;&gt;"",sonuc!$B$11,"")</f>
        <v xml:space="preserve">Ensar Kılıç 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IF(sonuc!$B$11&lt;&gt;"",sonuc!$B$11,"")</f>
        <v xml:space="preserve">Ensar Kılıç </v>
      </c>
      <c r="K16" s="298" t="s">
        <v>13</v>
      </c>
      <c r="L16" s="316"/>
      <c r="M16" s="301" t="str">
        <f>IF(sonuc!$B$8&lt;&gt;"",sonuc!$B$8,"")</f>
        <v>İsmail Atak</v>
      </c>
      <c r="N16" s="234">
        <v>2</v>
      </c>
      <c r="O16" s="240" t="s">
        <v>13</v>
      </c>
      <c r="P16" s="248">
        <v>3</v>
      </c>
    </row>
    <row r="17" spans="1:16" s="100" customFormat="1" ht="15.95" customHeight="1" thickBot="1">
      <c r="A17" s="97" t="s">
        <v>45</v>
      </c>
      <c r="B17" s="296" t="str">
        <f>IF(sonuc!$B$7&lt;&gt;"",sonuc!$B$7,"")</f>
        <v xml:space="preserve">Serdar Oğuz </v>
      </c>
      <c r="C17" s="299" t="s">
        <v>13</v>
      </c>
      <c r="D17" s="302" t="str">
        <f>IF(sonuc!$B$10&lt;&gt;"",sonuc!$B$10,"")</f>
        <v>Burak Kalyoncu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>Burak Kalyoncu</v>
      </c>
      <c r="K17" s="299" t="s">
        <v>13</v>
      </c>
      <c r="L17" s="319"/>
      <c r="M17" s="302" t="str">
        <f>IF(sonuc!$B$9&lt;&gt;"",sonuc!$B$9,"")</f>
        <v>Mehmet Emin Özbağcı</v>
      </c>
      <c r="N17" s="235">
        <v>3</v>
      </c>
      <c r="O17" s="241" t="s">
        <v>13</v>
      </c>
      <c r="P17" s="249">
        <v>2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IF(sonuc!$B$4&lt;&gt;"",sonuc!$B$4,"")</f>
        <v xml:space="preserve">Abdülkadir Taşçı </v>
      </c>
      <c r="C19" s="297" t="s">
        <v>13</v>
      </c>
      <c r="D19" s="300" t="str">
        <f>IF(sonuc!$B$8&lt;&gt;"",sonuc!$B$8,"")</f>
        <v>İsmail Atak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 xml:space="preserve">Suat Uğurlu   </v>
      </c>
      <c r="C20" s="298" t="s">
        <v>13</v>
      </c>
      <c r="D20" s="310" t="str">
        <f>IF(sonuc!$B$11&lt;&gt;"",sonuc!$B$11,"")</f>
        <v xml:space="preserve">Ensar Kılıç 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>Erdem Demir</v>
      </c>
      <c r="C21" s="342" t="s">
        <v>13</v>
      </c>
      <c r="D21" s="344" t="str">
        <f>IF(sonuc!$B$10&lt;&gt;"",sonuc!$B$10,"")</f>
        <v>Burak Kalyoncu</v>
      </c>
      <c r="E21" s="234">
        <v>3</v>
      </c>
      <c r="F21" s="240" t="s">
        <v>13</v>
      </c>
      <c r="G21" s="248">
        <v>2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 xml:space="preserve">Serdar Oğuz </v>
      </c>
      <c r="C22" s="299" t="s">
        <v>13</v>
      </c>
      <c r="D22" s="302" t="str">
        <f>IF(sonuc!$B$9&lt;&gt;"",sonuc!$B$9,"")</f>
        <v>Mehmet Emin Özbağcı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sonuc!A12</f>
        <v xml:space="preserve"> Grup 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330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294" t="str">
        <f>IF(sonuc!$B$14&lt;&gt;"",sonuc!$B$14,"")</f>
        <v>Mustafa Vatansever</v>
      </c>
      <c r="C4" s="297" t="s">
        <v>13</v>
      </c>
      <c r="D4" s="300" t="str">
        <f>IF(sonuc!$B$21&lt;&gt;"",sonuc!$B$21,"")</f>
        <v>Ali Kemal Gençsan</v>
      </c>
      <c r="E4" s="233">
        <v>3</v>
      </c>
      <c r="F4" s="239" t="s">
        <v>13</v>
      </c>
      <c r="G4" s="236">
        <v>1</v>
      </c>
      <c r="H4" s="331"/>
      <c r="I4" s="303" t="s">
        <v>19</v>
      </c>
      <c r="J4" s="294" t="str">
        <f>IF(sonuc!$B$14&lt;&gt;"",sonuc!$B$14,"")</f>
        <v>Mustafa Vatansever</v>
      </c>
      <c r="K4" s="297" t="s">
        <v>13</v>
      </c>
      <c r="L4" s="313"/>
      <c r="M4" s="300" t="str">
        <f>IF(sonuc!$B$17&lt;&gt;"",sonuc!$B$17,"")</f>
        <v>Berke Çelik</v>
      </c>
      <c r="N4" s="233">
        <v>3</v>
      </c>
      <c r="O4" s="239" t="s">
        <v>13</v>
      </c>
      <c r="P4" s="236">
        <v>2</v>
      </c>
      <c r="T4" s="71"/>
    </row>
    <row r="5" spans="1:20" ht="15.95" customHeight="1">
      <c r="A5" s="79" t="s">
        <v>38</v>
      </c>
      <c r="B5" s="295" t="str">
        <f>IF(sonuc!$B$15&lt;&gt;"",sonuc!$B$15,"")</f>
        <v>Barış Acar</v>
      </c>
      <c r="C5" s="298" t="s">
        <v>13</v>
      </c>
      <c r="D5" s="301" t="str">
        <f>IF(sonuc!$B$20&lt;&gt;"",sonuc!$B$20,"")</f>
        <v>Mehmet Aygör</v>
      </c>
      <c r="E5" s="234">
        <v>0</v>
      </c>
      <c r="F5" s="240" t="s">
        <v>13</v>
      </c>
      <c r="G5" s="237">
        <v>3</v>
      </c>
      <c r="H5" s="332"/>
      <c r="I5" s="305" t="s">
        <v>20</v>
      </c>
      <c r="J5" s="295" t="str">
        <f>IF(sonuc!$B$15&lt;&gt;"",sonuc!$B$15,"")</f>
        <v>Barış Acar</v>
      </c>
      <c r="K5" s="298" t="s">
        <v>13</v>
      </c>
      <c r="L5" s="316"/>
      <c r="M5" s="301" t="str">
        <f>IF(sonuc!$B$16&lt;&gt;"",sonuc!$B$16,"")</f>
        <v xml:space="preserve">Akif Ercenik </v>
      </c>
      <c r="N5" s="234">
        <v>3</v>
      </c>
      <c r="O5" s="240" t="s">
        <v>13</v>
      </c>
      <c r="P5" s="237">
        <v>0</v>
      </c>
      <c r="T5" s="71"/>
    </row>
    <row r="6" spans="1:20" ht="15.95" customHeight="1">
      <c r="A6" s="79" t="s">
        <v>39</v>
      </c>
      <c r="B6" s="295" t="str">
        <f>IF(sonuc!$B$16&lt;&gt;"",sonuc!$B$16,"")</f>
        <v xml:space="preserve">Akif Ercenik </v>
      </c>
      <c r="C6" s="298" t="s">
        <v>13</v>
      </c>
      <c r="D6" s="301" t="str">
        <f>IF(sonuc!$B$19&lt;&gt;"",sonuc!$B$19,"")</f>
        <v>Serkan Aldoğan</v>
      </c>
      <c r="E6" s="234">
        <v>3</v>
      </c>
      <c r="F6" s="240" t="s">
        <v>13</v>
      </c>
      <c r="G6" s="237">
        <v>2</v>
      </c>
      <c r="H6" s="332"/>
      <c r="I6" s="305" t="s">
        <v>62</v>
      </c>
      <c r="J6" s="295" t="str">
        <f>IF(sonuc!$B$21&lt;&gt;"",sonuc!$B$21,"")</f>
        <v>Ali Kemal Gençsan</v>
      </c>
      <c r="K6" s="298" t="s">
        <v>13</v>
      </c>
      <c r="L6" s="316"/>
      <c r="M6" s="310" t="str">
        <f>IF(sonuc!$B$20&lt;&gt;"",sonuc!$B$20,"")</f>
        <v>Mehmet Aygör</v>
      </c>
      <c r="N6" s="234">
        <v>1</v>
      </c>
      <c r="O6" s="240" t="s">
        <v>13</v>
      </c>
      <c r="P6" s="237">
        <v>3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>Berke Çelik</v>
      </c>
      <c r="C7" s="299" t="s">
        <v>13</v>
      </c>
      <c r="D7" s="302" t="str">
        <f>IF(sonuc!$B$18&lt;&gt;"",sonuc!$B$18,"")</f>
        <v>Ertan Topönder</v>
      </c>
      <c r="E7" s="235">
        <v>3</v>
      </c>
      <c r="F7" s="241" t="s">
        <v>13</v>
      </c>
      <c r="G7" s="238">
        <v>1</v>
      </c>
      <c r="H7" s="333"/>
      <c r="I7" s="307" t="s">
        <v>46</v>
      </c>
      <c r="J7" s="296" t="str">
        <f>IF(sonuc!$B$18&lt;&gt;"",sonuc!$B$18,"")</f>
        <v>Ertan Topönder</v>
      </c>
      <c r="K7" s="299" t="s">
        <v>13</v>
      </c>
      <c r="L7" s="319"/>
      <c r="M7" s="302" t="str">
        <f>IF(sonuc!$B$19&lt;&gt;"",sonuc!$B$19,"")</f>
        <v>Serkan Aldoğan</v>
      </c>
      <c r="N7" s="243">
        <v>1</v>
      </c>
      <c r="O7" s="244" t="s">
        <v>13</v>
      </c>
      <c r="P7" s="245">
        <v>3</v>
      </c>
      <c r="T7" s="71"/>
    </row>
    <row r="8" spans="1:20" ht="15.95" customHeight="1" thickBot="1">
      <c r="A8" s="425" t="s">
        <v>14</v>
      </c>
      <c r="B8" s="423"/>
      <c r="C8" s="423"/>
      <c r="D8" s="423"/>
      <c r="E8" s="423"/>
      <c r="F8" s="423"/>
      <c r="G8" s="423"/>
      <c r="H8" s="334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294" t="str">
        <f>IF(sonuc!$B$14&lt;&gt;"",sonuc!$B$14,"")</f>
        <v>Mustafa Vatansever</v>
      </c>
      <c r="C9" s="297" t="s">
        <v>13</v>
      </c>
      <c r="D9" s="300" t="str">
        <f>IF(sonuc!$B$20&lt;&gt;"",sonuc!$B$20,"")</f>
        <v>Mehmet Aygör</v>
      </c>
      <c r="E9" s="233">
        <v>3</v>
      </c>
      <c r="F9" s="239" t="s">
        <v>13</v>
      </c>
      <c r="G9" s="236">
        <v>0</v>
      </c>
      <c r="H9" s="347">
        <v>0</v>
      </c>
      <c r="I9" s="303" t="s">
        <v>15</v>
      </c>
      <c r="J9" s="1" t="str">
        <f>IF(sonuc!$B$14&lt;&gt;"",sonuc!$B$14,"")</f>
        <v>Mustafa Vatansever</v>
      </c>
      <c r="K9" s="297" t="s">
        <v>13</v>
      </c>
      <c r="L9" s="313"/>
      <c r="M9" s="320" t="str">
        <f>IF(sonuc!$B$15&lt;&gt;"",sonuc!$B$15,"")</f>
        <v>Barış Acar</v>
      </c>
      <c r="N9" s="233">
        <v>2</v>
      </c>
      <c r="O9" s="239" t="s">
        <v>13</v>
      </c>
      <c r="P9" s="236">
        <v>3</v>
      </c>
      <c r="T9" s="71"/>
    </row>
    <row r="10" spans="1:20" ht="15.95" customHeight="1">
      <c r="A10" s="93" t="s">
        <v>35</v>
      </c>
      <c r="B10" s="295" t="str">
        <f>IF(sonuc!$B$15&lt;&gt;"",sonuc!$B$15,"")</f>
        <v>Barış Acar</v>
      </c>
      <c r="C10" s="298" t="s">
        <v>13</v>
      </c>
      <c r="D10" s="301" t="str">
        <f>IF(sonuc!$B$19&lt;&gt;"",sonuc!$B$19,"")</f>
        <v>Serkan Aldoğan</v>
      </c>
      <c r="E10" s="234">
        <v>3</v>
      </c>
      <c r="F10" s="240" t="s">
        <v>13</v>
      </c>
      <c r="G10" s="237">
        <v>2</v>
      </c>
      <c r="H10" s="348">
        <v>0</v>
      </c>
      <c r="I10" s="305" t="s">
        <v>63</v>
      </c>
      <c r="J10" s="9" t="str">
        <f>IF(sonuc!$B$21&lt;&gt;"",sonuc!$B$21,"")</f>
        <v>Ali Kemal Gençsan</v>
      </c>
      <c r="K10" s="298" t="s">
        <v>13</v>
      </c>
      <c r="L10" s="316"/>
      <c r="M10" s="310" t="str">
        <f>IF(sonuc!$B$19&lt;&gt;"",sonuc!$B$19,"")</f>
        <v>Serkan Aldoğan</v>
      </c>
      <c r="N10" s="234">
        <v>0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IF(sonuc!$B$16&lt;&gt;"",sonuc!$B$16,"")</f>
        <v xml:space="preserve">Akif Ercenik </v>
      </c>
      <c r="C11" s="298" t="s">
        <v>13</v>
      </c>
      <c r="D11" s="301" t="str">
        <f>IF(sonuc!$B$18&lt;&gt;"",sonuc!$B$18,"")</f>
        <v>Ertan Topönder</v>
      </c>
      <c r="E11" s="234">
        <v>1</v>
      </c>
      <c r="F11" s="240" t="s">
        <v>13</v>
      </c>
      <c r="G11" s="237">
        <v>3</v>
      </c>
      <c r="H11" s="348">
        <v>0</v>
      </c>
      <c r="I11" s="346" t="s">
        <v>58</v>
      </c>
      <c r="J11" s="9" t="str">
        <f>IF(sonuc!$B$17&lt;&gt;"",sonuc!$B$17,"")</f>
        <v>Berke Çelik</v>
      </c>
      <c r="K11" s="298" t="s">
        <v>13</v>
      </c>
      <c r="L11" s="316"/>
      <c r="M11" s="310" t="str">
        <f>IF(sonuc!$B$16&lt;&gt;"",sonuc!$B$16,"")</f>
        <v xml:space="preserve">Akif Ercenik </v>
      </c>
      <c r="N11" s="234">
        <v>1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>Berke Çelik</v>
      </c>
      <c r="C12" s="299" t="s">
        <v>13</v>
      </c>
      <c r="D12" s="302" t="str">
        <f>IF(sonuc!$B$21&lt;&gt;"",sonuc!$B$21,"")</f>
        <v>Ali Kemal Gençsan</v>
      </c>
      <c r="E12" s="235">
        <v>3</v>
      </c>
      <c r="F12" s="241" t="s">
        <v>13</v>
      </c>
      <c r="G12" s="238">
        <v>2</v>
      </c>
      <c r="H12" s="349">
        <v>0</v>
      </c>
      <c r="I12" s="307" t="s">
        <v>64</v>
      </c>
      <c r="J12" s="43" t="str">
        <f>IF(sonuc!$B$20&lt;&gt;"",sonuc!$B$20,"")</f>
        <v>Mehmet Aygör</v>
      </c>
      <c r="K12" s="299" t="s">
        <v>13</v>
      </c>
      <c r="L12" s="319"/>
      <c r="M12" s="311" t="str">
        <f>IF(sonuc!$B$18&lt;&gt;"",sonuc!$B$18,"")</f>
        <v>Ertan Topönder</v>
      </c>
      <c r="N12" s="246">
        <v>3</v>
      </c>
      <c r="O12" s="244" t="s">
        <v>13</v>
      </c>
      <c r="P12" s="245">
        <v>1</v>
      </c>
      <c r="T12" s="71"/>
    </row>
    <row r="13" spans="1:20" s="100" customFormat="1" ht="15.95" customHeight="1" thickBot="1">
      <c r="A13" s="425" t="s">
        <v>16</v>
      </c>
      <c r="B13" s="423"/>
      <c r="C13" s="423"/>
      <c r="D13" s="423"/>
      <c r="E13" s="423"/>
      <c r="F13" s="423"/>
      <c r="G13" s="423"/>
      <c r="H13" s="334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308" t="str">
        <f>IF(sonuc!$B$14&lt;&gt;"",sonuc!$B$14,"")</f>
        <v>Mustafa Vatansever</v>
      </c>
      <c r="C14" s="312" t="s">
        <v>13</v>
      </c>
      <c r="D14" s="350" t="str">
        <f>IF(sonuc!$B$19&lt;&gt;"",sonuc!$B$19,"")</f>
        <v>Serkan Aldoğan</v>
      </c>
      <c r="E14" s="233">
        <v>3</v>
      </c>
      <c r="F14" s="239" t="s">
        <v>13</v>
      </c>
      <c r="G14" s="236">
        <v>0</v>
      </c>
      <c r="H14" s="331"/>
      <c r="I14" s="303" t="s">
        <v>17</v>
      </c>
      <c r="J14" s="294" t="str">
        <f>IF(sonuc!$B$14&lt;&gt;"",sonuc!$B$14,"")</f>
        <v>Mustafa Vatansever</v>
      </c>
      <c r="K14" s="297" t="s">
        <v>13</v>
      </c>
      <c r="L14" s="313"/>
      <c r="M14" s="320" t="str">
        <f>IF(sonuc!$B$16&lt;&gt;"",sonuc!$B$16,"")</f>
        <v xml:space="preserve">Akif Ercenik </v>
      </c>
      <c r="N14" s="233">
        <v>2</v>
      </c>
      <c r="O14" s="239" t="s">
        <v>13</v>
      </c>
      <c r="P14" s="236">
        <v>3</v>
      </c>
    </row>
    <row r="15" spans="1:20" s="100" customFormat="1" ht="15.95" customHeight="1">
      <c r="A15" s="93" t="s">
        <v>25</v>
      </c>
      <c r="B15" s="295" t="str">
        <f>IF(sonuc!$B$15&lt;&gt;"",sonuc!$B$15,"")</f>
        <v>Barış Acar</v>
      </c>
      <c r="C15" s="298" t="s">
        <v>13</v>
      </c>
      <c r="D15" s="310" t="str">
        <f>IF(sonuc!$B$18&lt;&gt;"",sonuc!$B$18,"")</f>
        <v>Ertan Topönder</v>
      </c>
      <c r="E15" s="242">
        <v>3</v>
      </c>
      <c r="F15" s="240" t="s">
        <v>13</v>
      </c>
      <c r="G15" s="237">
        <v>0</v>
      </c>
      <c r="H15" s="332"/>
      <c r="I15" s="305" t="s">
        <v>22</v>
      </c>
      <c r="J15" s="295" t="str">
        <f>IF(sonuc!$B$15&lt;&gt;"",sonuc!$B$15,"")</f>
        <v>Barış Acar</v>
      </c>
      <c r="K15" s="298" t="s">
        <v>13</v>
      </c>
      <c r="L15" s="316"/>
      <c r="M15" s="310" t="str">
        <f>IF(sonuc!$B$17&lt;&gt;"",sonuc!$B$17,"")</f>
        <v>Berke Çelik</v>
      </c>
      <c r="N15" s="234">
        <v>0</v>
      </c>
      <c r="O15" s="240" t="s">
        <v>13</v>
      </c>
      <c r="P15" s="237">
        <v>3</v>
      </c>
    </row>
    <row r="16" spans="1:20" s="100" customFormat="1" ht="15.95" customHeight="1">
      <c r="A16" s="93" t="s">
        <v>44</v>
      </c>
      <c r="B16" s="343" t="str">
        <f>IF(sonuc!$B$16&lt;&gt;"",sonuc!$B$16,"")</f>
        <v xml:space="preserve">Akif Ercenik </v>
      </c>
      <c r="C16" s="342" t="s">
        <v>13</v>
      </c>
      <c r="D16" s="344" t="str">
        <f>IF(sonuc!$B$21&lt;&gt;"",sonuc!$B$21,"")</f>
        <v>Ali Kemal Gençsan</v>
      </c>
      <c r="E16" s="234">
        <v>3</v>
      </c>
      <c r="F16" s="240" t="s">
        <v>13</v>
      </c>
      <c r="G16" s="237">
        <v>0</v>
      </c>
      <c r="H16" s="332"/>
      <c r="I16" s="305" t="s">
        <v>65</v>
      </c>
      <c r="J16" s="295" t="str">
        <f>IF(sonuc!$B$21&lt;&gt;"",sonuc!$B$21,"")</f>
        <v>Ali Kemal Gençsan</v>
      </c>
      <c r="K16" s="298" t="s">
        <v>13</v>
      </c>
      <c r="L16" s="316"/>
      <c r="M16" s="310" t="str">
        <f>IF(sonuc!$B$18&lt;&gt;"",sonuc!$B$18,"")</f>
        <v>Ertan Topönder</v>
      </c>
      <c r="N16" s="234">
        <v>2</v>
      </c>
      <c r="O16" s="240" t="s">
        <v>13</v>
      </c>
      <c r="P16" s="237">
        <v>3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>Berke Çelik</v>
      </c>
      <c r="C17" s="299" t="s">
        <v>13</v>
      </c>
      <c r="D17" s="302" t="str">
        <f>IF(sonuc!$B$20&lt;&gt;"",sonuc!$B$20,"")</f>
        <v>Mehmet Aygör</v>
      </c>
      <c r="E17" s="235">
        <v>3</v>
      </c>
      <c r="F17" s="241" t="s">
        <v>13</v>
      </c>
      <c r="G17" s="238">
        <v>0</v>
      </c>
      <c r="H17" s="333"/>
      <c r="I17" s="307" t="s">
        <v>66</v>
      </c>
      <c r="J17" s="296" t="str">
        <f>IF(sonuc!$B$20&lt;&gt;"",sonuc!$B$20,"")</f>
        <v>Mehmet Aygör</v>
      </c>
      <c r="K17" s="299" t="s">
        <v>13</v>
      </c>
      <c r="L17" s="319"/>
      <c r="M17" s="311" t="str">
        <f>IF(sonuc!$B$19&lt;&gt;"",sonuc!$B$19,"")</f>
        <v>Serkan Aldoğan</v>
      </c>
      <c r="N17" s="235">
        <v>3</v>
      </c>
      <c r="O17" s="241" t="s">
        <v>13</v>
      </c>
      <c r="P17" s="238">
        <v>2</v>
      </c>
    </row>
    <row r="18" spans="1:18" s="100" customFormat="1" ht="15.95" customHeight="1" thickBot="1">
      <c r="A18" s="425" t="s">
        <v>18</v>
      </c>
      <c r="B18" s="423"/>
      <c r="C18" s="423"/>
      <c r="D18" s="423"/>
      <c r="E18" s="423"/>
      <c r="F18" s="423"/>
      <c r="G18" s="423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8" s="100" customFormat="1" ht="15.95" customHeight="1">
      <c r="A19" s="90" t="s">
        <v>21</v>
      </c>
      <c r="B19" s="294" t="str">
        <f>IF(sonuc!$B$14&lt;&gt;"",sonuc!$B$14,"")</f>
        <v>Mustafa Vatansever</v>
      </c>
      <c r="C19" s="297" t="s">
        <v>13</v>
      </c>
      <c r="D19" s="300" t="str">
        <f>IF(sonuc!$B$18&lt;&gt;"",sonuc!$B$18,"")</f>
        <v>Ertan Topönder</v>
      </c>
      <c r="E19" s="233">
        <v>3</v>
      </c>
      <c r="F19" s="239" t="s">
        <v>13</v>
      </c>
      <c r="G19" s="236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>Barış Acar</v>
      </c>
      <c r="C20" s="298" t="s">
        <v>13</v>
      </c>
      <c r="D20" s="301" t="str">
        <f>IF(sonuc!$B$21&lt;&gt;"",sonuc!$B$21,"")</f>
        <v>Ali Kemal Gençsan</v>
      </c>
      <c r="E20" s="234">
        <v>3</v>
      </c>
      <c r="F20" s="240" t="s">
        <v>13</v>
      </c>
      <c r="G20" s="237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 xml:space="preserve">Akif Ercenik </v>
      </c>
      <c r="C21" s="298" t="s">
        <v>13</v>
      </c>
      <c r="D21" s="301" t="str">
        <f>IF(sonuc!$B$20&lt;&gt;"",sonuc!$B$20,"")</f>
        <v>Mehmet Aygör</v>
      </c>
      <c r="E21" s="234">
        <v>3</v>
      </c>
      <c r="F21" s="240" t="s">
        <v>13</v>
      </c>
      <c r="G21" s="237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>Berke Çelik</v>
      </c>
      <c r="C22" s="299" t="s">
        <v>13</v>
      </c>
      <c r="D22" s="302" t="str">
        <f>IF(sonuc!$B$19&lt;&gt;"",sonuc!$B$19,"")</f>
        <v>Serkan Aldoğan</v>
      </c>
      <c r="E22" s="235">
        <v>1</v>
      </c>
      <c r="F22" s="241" t="s">
        <v>13</v>
      </c>
      <c r="G22" s="238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O4" sqref="O4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sonuc!A22</f>
        <v>Grup 2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IF(sonuc!$B$24&lt;&gt;"",sonuc!$B$24,"")</f>
        <v>Mustafa Özdemir</v>
      </c>
      <c r="C4" s="297" t="s">
        <v>13</v>
      </c>
      <c r="D4" s="320" t="str">
        <f>IF(sonuc!$B$31&lt;&gt;"",sonuc!$B$31,"")</f>
        <v>Mustafa Özyar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IF(sonuc!$B$24&lt;&gt;"",sonuc!$B$24,"")</f>
        <v>Mustafa Özdemir</v>
      </c>
      <c r="K4" s="297" t="s">
        <v>13</v>
      </c>
      <c r="L4" s="313"/>
      <c r="M4" s="300" t="str">
        <f>IF(sonuc!$B$27&lt;&gt;"",sonuc!$B$27,"")</f>
        <v/>
      </c>
      <c r="N4" s="233"/>
      <c r="O4" s="239" t="s">
        <v>13</v>
      </c>
      <c r="P4" s="247"/>
      <c r="T4" s="71"/>
    </row>
    <row r="5" spans="1:20" ht="15.95" customHeight="1">
      <c r="A5" s="79" t="s">
        <v>38</v>
      </c>
      <c r="B5" s="295" t="str">
        <f>IF(sonuc!$B$25&lt;&gt;"",sonuc!$B$25,"")</f>
        <v>Serkan Sensu</v>
      </c>
      <c r="C5" s="298" t="s">
        <v>13</v>
      </c>
      <c r="D5" s="310" t="str">
        <f>IF(sonuc!$B$30&lt;&gt;"",sonuc!$B$30,"")</f>
        <v>Ahmet Eren Özterlemez</v>
      </c>
      <c r="E5" s="234">
        <v>3</v>
      </c>
      <c r="F5" s="364" t="s">
        <v>72</v>
      </c>
      <c r="G5" s="248">
        <v>1</v>
      </c>
      <c r="H5" s="332"/>
      <c r="I5" s="291" t="s">
        <v>20</v>
      </c>
      <c r="J5" s="295" t="str">
        <f>IF(sonuc!$B$25&lt;&gt;"",sonuc!$B$25,"")</f>
        <v>Serkan Sensu</v>
      </c>
      <c r="K5" s="298" t="s">
        <v>13</v>
      </c>
      <c r="L5" s="316"/>
      <c r="M5" s="301" t="str">
        <f>IF(sonuc!$B$26&lt;&gt;"",sonuc!$B$26,"")</f>
        <v>Şefik Güler</v>
      </c>
      <c r="N5" s="234">
        <v>3</v>
      </c>
      <c r="O5" s="240" t="s">
        <v>13</v>
      </c>
      <c r="P5" s="248">
        <v>2</v>
      </c>
      <c r="T5" s="71"/>
    </row>
    <row r="6" spans="1:20" ht="15.95" customHeight="1">
      <c r="A6" s="79" t="s">
        <v>39</v>
      </c>
      <c r="B6" s="295" t="str">
        <f>IF(sonuc!$B$26&lt;&gt;"",sonuc!$B$26,"")</f>
        <v>Şefik Güler</v>
      </c>
      <c r="C6" s="298" t="s">
        <v>13</v>
      </c>
      <c r="D6" s="310" t="str">
        <f>IF(sonuc!$B$29&lt;&gt;"",sonuc!$B$29,"")</f>
        <v>Adem Tuncel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IF(sonuc!$B$31&lt;&gt;"",sonuc!$B$31,"")</f>
        <v>Mustafa Özyar</v>
      </c>
      <c r="K6" s="298" t="s">
        <v>13</v>
      </c>
      <c r="L6" s="316"/>
      <c r="M6" s="301" t="str">
        <f>IF(sonuc!$B$30&lt;&gt;"",sonuc!$B$30,"")</f>
        <v>Ahmet Eren Özterlemez</v>
      </c>
      <c r="N6" s="234">
        <v>1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IF(sonuc!$B$27&lt;&gt;"",sonuc!$B$27,"")</f>
        <v/>
      </c>
      <c r="C7" s="299" t="s">
        <v>13</v>
      </c>
      <c r="D7" s="311" t="str">
        <f>IF(sonuc!$B$28&lt;&gt;"",sonuc!$B$28,"")</f>
        <v>Murat Yıldırım</v>
      </c>
      <c r="E7" s="235"/>
      <c r="F7" s="241" t="s">
        <v>13</v>
      </c>
      <c r="G7" s="249"/>
      <c r="H7" s="333"/>
      <c r="I7" s="292" t="s">
        <v>46</v>
      </c>
      <c r="J7" s="296" t="str">
        <f>IF(sonuc!$B$28&lt;&gt;"",sonuc!$B$28,"")</f>
        <v>Murat Yıldırım</v>
      </c>
      <c r="K7" s="299" t="s">
        <v>13</v>
      </c>
      <c r="L7" s="319"/>
      <c r="M7" s="302" t="str">
        <f>IF(sonuc!$B$29&lt;&gt;"",sonuc!$B$29,"")</f>
        <v>Adem Tuncel</v>
      </c>
      <c r="N7" s="235">
        <v>3</v>
      </c>
      <c r="O7" s="241" t="s">
        <v>13</v>
      </c>
      <c r="P7" s="249">
        <v>2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IF(sonuc!$B$24&lt;&gt;"",sonuc!$B$24,"")</f>
        <v>Mustafa Özdemir</v>
      </c>
      <c r="C9" s="297" t="s">
        <v>13</v>
      </c>
      <c r="D9" s="300" t="str">
        <f>IF(sonuc!$B$30&lt;&gt;"",sonuc!$B$30,"")</f>
        <v>Ahmet Eren Özterlemez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IF(sonuc!$B$24&lt;&gt;"",sonuc!$B$24,"")</f>
        <v>Mustafa Özdemir</v>
      </c>
      <c r="K9" s="297" t="s">
        <v>13</v>
      </c>
      <c r="L9" s="313"/>
      <c r="M9" s="300" t="str">
        <f>IF(sonuc!$B$25&lt;&gt;"",sonuc!$B$25,"")</f>
        <v>Serkan Sensu</v>
      </c>
      <c r="N9" s="250">
        <v>0</v>
      </c>
      <c r="O9" s="239" t="s">
        <v>13</v>
      </c>
      <c r="P9" s="247">
        <v>3</v>
      </c>
      <c r="T9" s="71"/>
    </row>
    <row r="10" spans="1:20" ht="15.95" customHeight="1">
      <c r="A10" s="93" t="s">
        <v>35</v>
      </c>
      <c r="B10" s="295" t="str">
        <f>IF(sonuc!$B$25&lt;&gt;"",sonuc!$B$25,"")</f>
        <v>Serkan Sensu</v>
      </c>
      <c r="C10" s="298" t="s">
        <v>13</v>
      </c>
      <c r="D10" s="301" t="str">
        <f>IF(sonuc!$B$29&lt;&gt;"",sonuc!$B$29,"")</f>
        <v>Adem Tuncel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IF(sonuc!$B$31&lt;&gt;"",sonuc!$B$31,"")</f>
        <v>Mustafa Özyar</v>
      </c>
      <c r="K10" s="298" t="s">
        <v>13</v>
      </c>
      <c r="L10" s="316"/>
      <c r="M10" s="301" t="str">
        <f>IF(sonuc!$B$29&lt;&gt;"",sonuc!$B$29,"")</f>
        <v>Adem Tuncel</v>
      </c>
      <c r="N10" s="251">
        <v>1</v>
      </c>
      <c r="O10" s="240" t="s">
        <v>13</v>
      </c>
      <c r="P10" s="248">
        <v>3</v>
      </c>
      <c r="T10" s="71"/>
    </row>
    <row r="11" spans="1:20" ht="15.95" customHeight="1">
      <c r="A11" s="93" t="s">
        <v>36</v>
      </c>
      <c r="B11" s="295" t="str">
        <f>IF(sonuc!$B$26&lt;&gt;"",sonuc!$B$26,"")</f>
        <v>Şefik Güler</v>
      </c>
      <c r="C11" s="298" t="s">
        <v>13</v>
      </c>
      <c r="D11" s="301" t="str">
        <f>IF(sonuc!$B$28&lt;&gt;"",sonuc!$B$28,"")</f>
        <v>Murat Yıldırım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IF(sonuc!$B$27&lt;&gt;"",sonuc!$B$27,"")</f>
        <v/>
      </c>
      <c r="K11" s="298" t="s">
        <v>13</v>
      </c>
      <c r="L11" s="316"/>
      <c r="M11" s="301" t="str">
        <f>IF(sonuc!$B$26&lt;&gt;"",sonuc!$B$26,"")</f>
        <v>Şefik Güler</v>
      </c>
      <c r="N11" s="251"/>
      <c r="O11" s="240" t="s">
        <v>13</v>
      </c>
      <c r="P11" s="248"/>
      <c r="T11" s="71"/>
    </row>
    <row r="12" spans="1:20" ht="15.95" customHeight="1" thickBot="1">
      <c r="A12" s="97" t="s">
        <v>47</v>
      </c>
      <c r="B12" s="296" t="str">
        <f>IF(sonuc!$B$27&lt;&gt;"",sonuc!$B$27,"")</f>
        <v/>
      </c>
      <c r="C12" s="299" t="s">
        <v>13</v>
      </c>
      <c r="D12" s="302" t="str">
        <f>IF(sonuc!$B$31&lt;&gt;"",sonuc!$B$31,"")</f>
        <v>Mustafa Özyar</v>
      </c>
      <c r="E12" s="235"/>
      <c r="F12" s="241" t="s">
        <v>13</v>
      </c>
      <c r="G12" s="249"/>
      <c r="H12" s="333"/>
      <c r="I12" s="292" t="s">
        <v>64</v>
      </c>
      <c r="J12" s="296" t="str">
        <f>IF(sonuc!$B$30&lt;&gt;"",sonuc!$B$30,"")</f>
        <v>Ahmet Eren Özterlemez</v>
      </c>
      <c r="K12" s="299" t="s">
        <v>13</v>
      </c>
      <c r="L12" s="319"/>
      <c r="M12" s="302" t="str">
        <f>IF(sonuc!$B$28&lt;&gt;"",sonuc!$B$28,"")</f>
        <v>Murat Yıldırım</v>
      </c>
      <c r="N12" s="252">
        <v>3</v>
      </c>
      <c r="O12" s="241" t="s">
        <v>13</v>
      </c>
      <c r="P12" s="249">
        <v>1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IF(sonuc!$B$24&lt;&gt;"",sonuc!$B$24,"")</f>
        <v>Mustafa Özdemir</v>
      </c>
      <c r="C14" s="297" t="s">
        <v>13</v>
      </c>
      <c r="D14" s="300" t="str">
        <f>IF(sonuc!$B$29&lt;&gt;"",sonuc!$B$29,"")</f>
        <v>Adem Tuncel</v>
      </c>
      <c r="E14" s="233">
        <v>2</v>
      </c>
      <c r="F14" s="239" t="s">
        <v>13</v>
      </c>
      <c r="G14" s="247">
        <v>3</v>
      </c>
      <c r="H14" s="331"/>
      <c r="I14" s="290" t="s">
        <v>17</v>
      </c>
      <c r="J14" s="294" t="str">
        <f>IF(sonuc!$B$24&lt;&gt;"",sonuc!$B$24,"")</f>
        <v>Mustafa Özdemir</v>
      </c>
      <c r="K14" s="297" t="s">
        <v>13</v>
      </c>
      <c r="L14" s="313"/>
      <c r="M14" s="300" t="str">
        <f>IF(sonuc!$B$26&lt;&gt;"",sonuc!$B$26,"")</f>
        <v>Şefik Güler</v>
      </c>
      <c r="N14" s="233">
        <v>3</v>
      </c>
      <c r="O14" s="239" t="s">
        <v>13</v>
      </c>
      <c r="P14" s="247">
        <v>2</v>
      </c>
    </row>
    <row r="15" spans="1:20" s="100" customFormat="1" ht="15.95" customHeight="1">
      <c r="A15" s="93" t="s">
        <v>25</v>
      </c>
      <c r="B15" s="295" t="str">
        <f>IF(sonuc!$B$25&lt;&gt;"",sonuc!$B$25,"")</f>
        <v>Serkan Sensu</v>
      </c>
      <c r="C15" s="298" t="s">
        <v>13</v>
      </c>
      <c r="D15" s="301" t="str">
        <f>IF(sonuc!$B$28&lt;&gt;"",sonuc!$B$28,"")</f>
        <v>Murat Yıldırım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IF(sonuc!$B$25&lt;&gt;"",sonuc!$B$25,"")</f>
        <v>Serkan Sensu</v>
      </c>
      <c r="K15" s="298" t="s">
        <v>13</v>
      </c>
      <c r="L15" s="316"/>
      <c r="M15" s="301" t="str">
        <f>IF(sonuc!$B$27&lt;&gt;"",sonuc!$B$27,"")</f>
        <v/>
      </c>
      <c r="N15" s="234"/>
      <c r="O15" s="240" t="s">
        <v>13</v>
      </c>
      <c r="P15" s="248"/>
    </row>
    <row r="16" spans="1:20" s="100" customFormat="1" ht="15.95" customHeight="1">
      <c r="A16" s="93" t="s">
        <v>44</v>
      </c>
      <c r="B16" s="295" t="str">
        <f>IF(sonuc!$B$26&lt;&gt;"",sonuc!$B$26,"")</f>
        <v>Şefik Güler</v>
      </c>
      <c r="C16" s="298" t="s">
        <v>13</v>
      </c>
      <c r="D16" s="301" t="str">
        <f>IF(sonuc!$B$31&lt;&gt;"",sonuc!$B$31,"")</f>
        <v>Mustafa Özyar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IF(sonuc!$B$31&lt;&gt;"",sonuc!$B$31,"")</f>
        <v>Mustafa Özyar</v>
      </c>
      <c r="K16" s="298" t="s">
        <v>13</v>
      </c>
      <c r="L16" s="316"/>
      <c r="M16" s="301" t="str">
        <f>IF(sonuc!$B$28&lt;&gt;"",sonuc!$B$28,"")</f>
        <v>Murat Yıldırım</v>
      </c>
      <c r="N16" s="234">
        <v>3</v>
      </c>
      <c r="O16" s="240" t="s">
        <v>13</v>
      </c>
      <c r="P16" s="248">
        <v>1</v>
      </c>
    </row>
    <row r="17" spans="1:16" s="100" customFormat="1" ht="15.95" customHeight="1" thickBot="1">
      <c r="A17" s="97" t="s">
        <v>45</v>
      </c>
      <c r="B17" s="296" t="str">
        <f>IF(sonuc!$B$27&lt;&gt;"",sonuc!$B$27,"")</f>
        <v/>
      </c>
      <c r="C17" s="299" t="s">
        <v>13</v>
      </c>
      <c r="D17" s="302" t="str">
        <f>IF(sonuc!$B$30&lt;&gt;"",sonuc!$B$30,"")</f>
        <v>Ahmet Eren Özterlemez</v>
      </c>
      <c r="E17" s="235"/>
      <c r="F17" s="241" t="s">
        <v>13</v>
      </c>
      <c r="G17" s="249"/>
      <c r="H17" s="333"/>
      <c r="I17" s="292" t="s">
        <v>66</v>
      </c>
      <c r="J17" s="296" t="str">
        <f>IF(sonuc!$B$30&lt;&gt;"",sonuc!$B$30,"")</f>
        <v>Ahmet Eren Özterlemez</v>
      </c>
      <c r="K17" s="299" t="s">
        <v>13</v>
      </c>
      <c r="L17" s="319"/>
      <c r="M17" s="302" t="str">
        <f>IF(sonuc!$B$29&lt;&gt;"",sonuc!$B$29,"")</f>
        <v>Adem Tuncel</v>
      </c>
      <c r="N17" s="235">
        <v>3</v>
      </c>
      <c r="O17" s="241" t="s">
        <v>13</v>
      </c>
      <c r="P17" s="249">
        <v>2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IF(sonuc!$B$24&lt;&gt;"",sonuc!$B$24,"")</f>
        <v>Mustafa Özdemir</v>
      </c>
      <c r="C19" s="297" t="s">
        <v>13</v>
      </c>
      <c r="D19" s="300" t="str">
        <f>IF(sonuc!$B$28&lt;&gt;"",sonuc!$B$28,"")</f>
        <v>Murat Yıldırım</v>
      </c>
      <c r="E19" s="233">
        <v>3</v>
      </c>
      <c r="F19" s="239" t="s">
        <v>13</v>
      </c>
      <c r="G19" s="247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Serkan Sensu</v>
      </c>
      <c r="C20" s="298" t="s">
        <v>13</v>
      </c>
      <c r="D20" s="301" t="str">
        <f>IF(sonuc!$B$31&lt;&gt;"",sonuc!$B$31,"")</f>
        <v>Mustafa Özyar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>Şefik Güler</v>
      </c>
      <c r="C21" s="298" t="s">
        <v>13</v>
      </c>
      <c r="D21" s="301" t="str">
        <f>IF(sonuc!$B$30&lt;&gt;"",sonuc!$B$30,"")</f>
        <v>Ahmet Eren Özterlemez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/>
      </c>
      <c r="C22" s="299" t="s">
        <v>13</v>
      </c>
      <c r="D22" s="302" t="str">
        <f>IF(sonuc!$B$29&lt;&gt;"",sonuc!$B$29,"")</f>
        <v>Adem Tuncel</v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12" sqref="N12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sonuc!A32</f>
        <v>Grup 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IF(sonuc!$B$34&lt;&gt;"",sonuc!$B$34,"")</f>
        <v xml:space="preserve">Halil İbrahim Serbest </v>
      </c>
      <c r="C4" s="297" t="s">
        <v>13</v>
      </c>
      <c r="D4" s="320" t="str">
        <f>IF(sonuc!$B$41&lt;&gt;"",sonuc!$B$41,"")</f>
        <v>Suat Mahmut Edizaslan</v>
      </c>
      <c r="E4" s="233">
        <v>0</v>
      </c>
      <c r="F4" s="239" t="s">
        <v>13</v>
      </c>
      <c r="G4" s="247">
        <v>3</v>
      </c>
      <c r="H4" s="331"/>
      <c r="I4" s="290" t="s">
        <v>19</v>
      </c>
      <c r="J4" s="294" t="str">
        <f>IF(sonuc!$B$34&lt;&gt;"",sonuc!$B$34,"")</f>
        <v xml:space="preserve">Halil İbrahim Serbest </v>
      </c>
      <c r="K4" s="297" t="s">
        <v>13</v>
      </c>
      <c r="L4" s="313"/>
      <c r="M4" s="300" t="str">
        <f>IF(sonuc!$B$37&lt;&gt;"",sonuc!$B$37,"")</f>
        <v>Hamit Baybars Erdoğan</v>
      </c>
      <c r="N4" s="250">
        <v>3</v>
      </c>
      <c r="O4" s="239" t="s">
        <v>13</v>
      </c>
      <c r="P4" s="253">
        <v>2</v>
      </c>
      <c r="T4" s="71"/>
    </row>
    <row r="5" spans="1:20" ht="15.95" customHeight="1">
      <c r="A5" s="79" t="s">
        <v>38</v>
      </c>
      <c r="B5" s="295" t="str">
        <f>IF(sonuc!$B$35&lt;&gt;"",sonuc!$B$35,"")</f>
        <v>Halit Döneray</v>
      </c>
      <c r="C5" s="298" t="s">
        <v>13</v>
      </c>
      <c r="D5" s="310" t="str">
        <f>IF(sonuc!$B$40&lt;&gt;"",sonuc!$B$40,"")</f>
        <v>Emin Güreşçi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IF(sonuc!$B$35&lt;&gt;"",sonuc!$B$35,"")</f>
        <v>Halit Döneray</v>
      </c>
      <c r="K5" s="298" t="s">
        <v>13</v>
      </c>
      <c r="L5" s="316"/>
      <c r="M5" s="301" t="str">
        <f>IF(sonuc!$B$36&lt;&gt;"",sonuc!$B$36,"")</f>
        <v>Cem Yelten</v>
      </c>
      <c r="N5" s="251">
        <v>1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IF(sonuc!$B$36&lt;&gt;"",sonuc!$B$36,"")</f>
        <v>Cem Yelten</v>
      </c>
      <c r="C6" s="298" t="s">
        <v>13</v>
      </c>
      <c r="D6" s="310" t="str">
        <f>IF(sonuc!$B$39&lt;&gt;"",sonuc!$B$39,"")</f>
        <v>Sadullah Şen</v>
      </c>
      <c r="E6" s="234">
        <v>3</v>
      </c>
      <c r="F6" s="240" t="s">
        <v>13</v>
      </c>
      <c r="G6" s="248">
        <v>2</v>
      </c>
      <c r="H6" s="332"/>
      <c r="I6" s="291" t="s">
        <v>62</v>
      </c>
      <c r="J6" s="295" t="str">
        <f>IF(sonuc!$B$41&lt;&gt;"",sonuc!$B$41,"")</f>
        <v>Suat Mahmut Edizaslan</v>
      </c>
      <c r="K6" s="298" t="s">
        <v>13</v>
      </c>
      <c r="L6" s="316"/>
      <c r="M6" s="301" t="str">
        <f>IF(sonuc!$B$40&lt;&gt;"",sonuc!$B$40,"")</f>
        <v>Emin Güreşçi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296" t="str">
        <f>IF(sonuc!$B$37&lt;&gt;"",sonuc!$B$37,"")</f>
        <v>Hamit Baybars Erdoğan</v>
      </c>
      <c r="C7" s="299" t="s">
        <v>13</v>
      </c>
      <c r="D7" s="311" t="str">
        <f>IF(sonuc!$B$38&lt;&gt;"",sonuc!$B$38,"")</f>
        <v>Arif Ercenik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IF(sonuc!$B$38&lt;&gt;"",sonuc!$B$38,"")</f>
        <v>Arif Ercenik</v>
      </c>
      <c r="K7" s="299" t="s">
        <v>13</v>
      </c>
      <c r="L7" s="319"/>
      <c r="M7" s="302" t="str">
        <f>IF(sonuc!$B$39&lt;&gt;"",sonuc!$B$39,"")</f>
        <v>Sadullah Şen</v>
      </c>
      <c r="N7" s="252">
        <v>3</v>
      </c>
      <c r="O7" s="241" t="s">
        <v>13</v>
      </c>
      <c r="P7" s="255">
        <v>2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IF(sonuc!$B$34&lt;&gt;"",sonuc!$B$34,"")</f>
        <v xml:space="preserve">Halil İbrahim Serbest </v>
      </c>
      <c r="C9" s="297" t="s">
        <v>13</v>
      </c>
      <c r="D9" s="300" t="str">
        <f>IF(sonuc!$B$40&lt;&gt;"",sonuc!$B$40,"")</f>
        <v>Emin Güreşçi</v>
      </c>
      <c r="E9" s="233">
        <v>2</v>
      </c>
      <c r="F9" s="239" t="s">
        <v>13</v>
      </c>
      <c r="G9" s="247">
        <v>3</v>
      </c>
      <c r="H9" s="331"/>
      <c r="I9" s="290" t="s">
        <v>15</v>
      </c>
      <c r="J9" s="294" t="str">
        <f>IF(sonuc!$B$34&lt;&gt;"",sonuc!$B$34,"")</f>
        <v xml:space="preserve">Halil İbrahim Serbest </v>
      </c>
      <c r="K9" s="297" t="s">
        <v>13</v>
      </c>
      <c r="L9" s="313"/>
      <c r="M9" s="300" t="str">
        <f>IF(sonuc!$B$35&lt;&gt;"",sonuc!$B$35,"")</f>
        <v>Halit Döneray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IF(sonuc!$B$35&lt;&gt;"",sonuc!$B$35,"")</f>
        <v>Halit Döneray</v>
      </c>
      <c r="C10" s="298" t="s">
        <v>13</v>
      </c>
      <c r="D10" s="301" t="str">
        <f>IF(sonuc!$B$39&lt;&gt;"",sonuc!$B$39,"")</f>
        <v>Sadullah Şen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IF(sonuc!$B$41&lt;&gt;"",sonuc!$B$41,"")</f>
        <v>Suat Mahmut Edizaslan</v>
      </c>
      <c r="K10" s="298" t="s">
        <v>13</v>
      </c>
      <c r="L10" s="316"/>
      <c r="M10" s="301" t="str">
        <f>IF(sonuc!$B$39&lt;&gt;"",sonuc!$B$39,"")</f>
        <v>Sadullah Şen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IF(sonuc!$B$36&lt;&gt;"",sonuc!$B$36,"")</f>
        <v>Cem Yelten</v>
      </c>
      <c r="C11" s="298" t="s">
        <v>13</v>
      </c>
      <c r="D11" s="301" t="str">
        <f>IF(sonuc!$B$38&lt;&gt;"",sonuc!$B$38,"")</f>
        <v>Arif Ercenik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IF(sonuc!$B$37&lt;&gt;"",sonuc!$B$37,"")</f>
        <v>Hamit Baybars Erdoğan</v>
      </c>
      <c r="K11" s="298" t="s">
        <v>13</v>
      </c>
      <c r="L11" s="316"/>
      <c r="M11" s="301" t="str">
        <f>IF(sonuc!$B$36&lt;&gt;"",sonuc!$B$36,"")</f>
        <v>Cem Yelten</v>
      </c>
      <c r="N11" s="251">
        <v>3</v>
      </c>
      <c r="O11" s="240" t="s">
        <v>13</v>
      </c>
      <c r="P11" s="254">
        <v>2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Hamit Baybars Erdoğan</v>
      </c>
      <c r="C12" s="299" t="s">
        <v>13</v>
      </c>
      <c r="D12" s="302" t="str">
        <f>IF(sonuc!$B$41&lt;&gt;"",sonuc!$B$41,"")</f>
        <v>Suat Mahmut Edizaslan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IF(sonuc!$B$40&lt;&gt;"",sonuc!$B$40,"")</f>
        <v>Emin Güreşçi</v>
      </c>
      <c r="K12" s="299" t="s">
        <v>13</v>
      </c>
      <c r="L12" s="319"/>
      <c r="M12" s="302" t="str">
        <f>IF(sonuc!$B$38&lt;&gt;"",sonuc!$B$38,"")</f>
        <v>Arif Ercenik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IF(sonuc!$B$34&lt;&gt;"",sonuc!$B$34,"")</f>
        <v xml:space="preserve">Halil İbrahim Serbest </v>
      </c>
      <c r="C14" s="297" t="s">
        <v>13</v>
      </c>
      <c r="D14" s="300" t="str">
        <f>IF(sonuc!$B$39&lt;&gt;"",sonuc!$B$39,"")</f>
        <v>Sadullah Şen</v>
      </c>
      <c r="E14" s="233">
        <v>3</v>
      </c>
      <c r="F14" s="239" t="s">
        <v>13</v>
      </c>
      <c r="G14" s="247">
        <v>2</v>
      </c>
      <c r="H14" s="331"/>
      <c r="I14" s="290" t="s">
        <v>17</v>
      </c>
      <c r="J14" s="294" t="str">
        <f>IF(sonuc!$B$34&lt;&gt;"",sonuc!$B$34,"")</f>
        <v xml:space="preserve">Halil İbrahim Serbest </v>
      </c>
      <c r="K14" s="297" t="s">
        <v>13</v>
      </c>
      <c r="L14" s="313"/>
      <c r="M14" s="300" t="str">
        <f>IF(sonuc!$B$36&lt;&gt;"",sonuc!$B$36,"")</f>
        <v>Cem Yelten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IF(sonuc!$B$35&lt;&gt;"",sonuc!$B$35,"")</f>
        <v>Halit Döneray</v>
      </c>
      <c r="C15" s="298" t="s">
        <v>13</v>
      </c>
      <c r="D15" s="301" t="str">
        <f>IF(sonuc!$B$38&lt;&gt;"",sonuc!$B$38,"")</f>
        <v>Arif Ercenik</v>
      </c>
      <c r="E15" s="234">
        <v>2</v>
      </c>
      <c r="F15" s="240" t="s">
        <v>13</v>
      </c>
      <c r="G15" s="248">
        <v>3</v>
      </c>
      <c r="H15" s="332"/>
      <c r="I15" s="291" t="s">
        <v>22</v>
      </c>
      <c r="J15" s="295" t="str">
        <f>IF(sonuc!$B$35&lt;&gt;"",sonuc!$B$35,"")</f>
        <v>Halit Döneray</v>
      </c>
      <c r="K15" s="298" t="s">
        <v>13</v>
      </c>
      <c r="L15" s="316"/>
      <c r="M15" s="301" t="str">
        <f>IF(sonuc!$B$37&lt;&gt;"",sonuc!$B$37,"")</f>
        <v>Hamit Baybars Erdoğan</v>
      </c>
      <c r="N15" s="251">
        <v>2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IF(sonuc!$B$36&lt;&gt;"",sonuc!$B$36,"")</f>
        <v>Cem Yelten</v>
      </c>
      <c r="C16" s="298" t="s">
        <v>13</v>
      </c>
      <c r="D16" s="301" t="str">
        <f>IF(sonuc!$B$41&lt;&gt;"",sonuc!$B$41,"")</f>
        <v>Suat Mahmut Edizaslan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IF(sonuc!$B$41&lt;&gt;"",sonuc!$B$41,"")</f>
        <v>Suat Mahmut Edizaslan</v>
      </c>
      <c r="K16" s="298" t="s">
        <v>13</v>
      </c>
      <c r="L16" s="316"/>
      <c r="M16" s="301" t="str">
        <f>IF(sonuc!$B$38&lt;&gt;"",sonuc!$B$38,"")</f>
        <v>Arif Ercenik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IF(sonuc!$B$37&lt;&gt;"",sonuc!$B$37,"")</f>
        <v>Hamit Baybars Erdoğan</v>
      </c>
      <c r="C17" s="299" t="s">
        <v>13</v>
      </c>
      <c r="D17" s="302" t="str">
        <f>IF(sonuc!$B$40&lt;&gt;"",sonuc!$B$40,"")</f>
        <v>Emin Güreşçi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IF(sonuc!$B$40&lt;&gt;"",sonuc!$B$40,"")</f>
        <v>Emin Güreşçi</v>
      </c>
      <c r="K17" s="299" t="s">
        <v>13</v>
      </c>
      <c r="L17" s="319"/>
      <c r="M17" s="302" t="str">
        <f>IF(sonuc!$B$39&lt;&gt;"",sonuc!$B$39,"")</f>
        <v>Sadullah Şen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IF(sonuc!$B$34&lt;&gt;"",sonuc!$B$34,"")</f>
        <v xml:space="preserve">Halil İbrahim Serbest </v>
      </c>
      <c r="C19" s="297" t="s">
        <v>13</v>
      </c>
      <c r="D19" s="300" t="str">
        <f>IF(sonuc!$B$38&lt;&gt;"",sonuc!$B$38,"")</f>
        <v>Arif Ercenik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>Halit Döneray</v>
      </c>
      <c r="C20" s="298" t="s">
        <v>13</v>
      </c>
      <c r="D20" s="301" t="str">
        <f>IF(sonuc!$B$41&lt;&gt;"",sonuc!$B$41,"")</f>
        <v>Suat Mahmut Edizaslan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Cem Yelten</v>
      </c>
      <c r="C21" s="298" t="s">
        <v>13</v>
      </c>
      <c r="D21" s="301" t="str">
        <f>IF(sonuc!$B$40&lt;&gt;"",sonuc!$B$40,"")</f>
        <v>Emin Güreşçi</v>
      </c>
      <c r="E21" s="234">
        <v>1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Hamit Baybars Erdoğan</v>
      </c>
      <c r="C22" s="299" t="s">
        <v>13</v>
      </c>
      <c r="D22" s="302" t="str">
        <f>IF(sonuc!$B$39&lt;&gt;"",sonuc!$B$39,"")</f>
        <v>Sadullah Şen</v>
      </c>
      <c r="E22" s="235">
        <v>3</v>
      </c>
      <c r="F22" s="241" t="s">
        <v>13</v>
      </c>
      <c r="G22" s="249">
        <v>1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7" sqref="J27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sonuc!A42</f>
        <v>Grup 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18"/>
      <c r="C3" s="418"/>
      <c r="D3" s="418"/>
      <c r="E3" s="418"/>
      <c r="F3" s="418"/>
      <c r="G3" s="418"/>
      <c r="H3" s="330"/>
      <c r="I3" s="418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294" t="str">
        <f>IF(sonuc!$B$44&lt;&gt;"",sonuc!$B$44,"")</f>
        <v>Mehmet Ali Ekşioğlu</v>
      </c>
      <c r="C4" s="297" t="s">
        <v>13</v>
      </c>
      <c r="D4" s="320" t="str">
        <f>IF(sonuc!$B$51&lt;&gt;"",sonuc!$B$51,"")</f>
        <v>Murat Erdoğan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IF(sonuc!$B$44&lt;&gt;"",sonuc!$B$44,"")</f>
        <v>Mehmet Ali Ekşioğlu</v>
      </c>
      <c r="K4" s="297" t="s">
        <v>13</v>
      </c>
      <c r="L4" s="313"/>
      <c r="M4" s="300" t="str">
        <f>IF(sonuc!$B$47&lt;&gt;"",sonuc!$B$47,"")</f>
        <v>Semih Bulgur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IF(sonuc!$B$45&lt;&gt;"",sonuc!$B$45,"")</f>
        <v>Yasin Örnek</v>
      </c>
      <c r="C5" s="298" t="s">
        <v>13</v>
      </c>
      <c r="D5" s="310" t="str">
        <f>IF(sonuc!$B$50&lt;&gt;"",sonuc!$B$50,"")</f>
        <v>Korkut Usta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IF(sonuc!$B$45&lt;&gt;"",sonuc!$B$45,"")</f>
        <v>Yasin Örnek</v>
      </c>
      <c r="K5" s="298" t="s">
        <v>13</v>
      </c>
      <c r="L5" s="316"/>
      <c r="M5" s="301" t="str">
        <f>IF(sonuc!$B$46&lt;&gt;"",sonuc!$B$46,"")</f>
        <v>Halit İbak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IF(sonuc!$B$46&lt;&gt;"",sonuc!$B$46,"")</f>
        <v>Halit İbak</v>
      </c>
      <c r="C6" s="298" t="s">
        <v>13</v>
      </c>
      <c r="D6" s="310" t="str">
        <f>IF(sonuc!$B$49&lt;&gt;"",sonuc!$B$49,"")</f>
        <v>Oruç Erem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IF(sonuc!$B$51&lt;&gt;"",sonuc!$B$51,"")</f>
        <v>Murat Erdoğan</v>
      </c>
      <c r="K6" s="298" t="s">
        <v>13</v>
      </c>
      <c r="L6" s="316"/>
      <c r="M6" s="301" t="str">
        <f>IF(sonuc!$B$50&lt;&gt;"",sonuc!$B$50,"")</f>
        <v>Korkut Usta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>Semih Bulgur</v>
      </c>
      <c r="C7" s="299" t="s">
        <v>13</v>
      </c>
      <c r="D7" s="311" t="str">
        <f>IF(sonuc!$B$48&lt;&gt;"",sonuc!$B$48,"")</f>
        <v>Sameer Sayed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IF(sonuc!$B$48&lt;&gt;"",sonuc!$B$48,"")</f>
        <v>Sameer Sayed</v>
      </c>
      <c r="K7" s="299" t="s">
        <v>13</v>
      </c>
      <c r="L7" s="319"/>
      <c r="M7" s="302" t="str">
        <f>IF(sonuc!$B$49&lt;&gt;"",sonuc!$B$49,"")</f>
        <v>Oruç Erem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IF(sonuc!$B$44&lt;&gt;"",sonuc!$B$44,"")</f>
        <v>Mehmet Ali Ekşioğlu</v>
      </c>
      <c r="C9" s="297" t="s">
        <v>13</v>
      </c>
      <c r="D9" s="300" t="str">
        <f>IF(sonuc!$B$50&lt;&gt;"",sonuc!$B$50,"")</f>
        <v>Korkut Usta</v>
      </c>
      <c r="E9" s="233">
        <v>1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>Mehmet Ali Ekşioğlu</v>
      </c>
      <c r="K9" s="297" t="s">
        <v>13</v>
      </c>
      <c r="L9" s="313"/>
      <c r="M9" s="300" t="str">
        <f>IF(sonuc!$B$45&lt;&gt;"",sonuc!$B$45,"")</f>
        <v>Yasin Örnek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IF(sonuc!$B$45&lt;&gt;"",sonuc!$B$45,"")</f>
        <v>Yasin Örnek</v>
      </c>
      <c r="C10" s="298" t="s">
        <v>13</v>
      </c>
      <c r="D10" s="301" t="str">
        <f>IF(sonuc!$B$49&lt;&gt;"",sonuc!$B$49,"")</f>
        <v>Oruç Erem</v>
      </c>
      <c r="E10" s="234">
        <v>3</v>
      </c>
      <c r="F10" s="240" t="s">
        <v>13</v>
      </c>
      <c r="G10" s="248">
        <v>2</v>
      </c>
      <c r="H10" s="332"/>
      <c r="I10" s="291" t="s">
        <v>63</v>
      </c>
      <c r="J10" s="295" t="str">
        <f>IF(sonuc!$B$51&lt;&gt;"",sonuc!$B$51,"")</f>
        <v>Murat Erdoğan</v>
      </c>
      <c r="K10" s="298" t="s">
        <v>13</v>
      </c>
      <c r="L10" s="316"/>
      <c r="M10" s="301" t="str">
        <f>IF(sonuc!$B$49&lt;&gt;"",sonuc!$B$49,"")</f>
        <v>Oruç Erem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IF(sonuc!$B$46&lt;&gt;"",sonuc!$B$46,"")</f>
        <v>Halit İbak</v>
      </c>
      <c r="C11" s="298" t="s">
        <v>13</v>
      </c>
      <c r="D11" s="301" t="str">
        <f>IF(sonuc!$B$48&lt;&gt;"",sonuc!$B$48,"")</f>
        <v>Sameer Sayed</v>
      </c>
      <c r="E11" s="234">
        <v>3</v>
      </c>
      <c r="F11" s="240" t="s">
        <v>13</v>
      </c>
      <c r="G11" s="248">
        <v>1</v>
      </c>
      <c r="H11" s="332"/>
      <c r="I11" s="293" t="s">
        <v>58</v>
      </c>
      <c r="J11" s="295" t="str">
        <f>IF(sonuc!$B$47&lt;&gt;"",sonuc!$B$47,"")</f>
        <v>Semih Bulgur</v>
      </c>
      <c r="K11" s="298" t="s">
        <v>13</v>
      </c>
      <c r="L11" s="316"/>
      <c r="M11" s="301" t="str">
        <f>IF(sonuc!$B$46&lt;&gt;"",sonuc!$B$46,"")</f>
        <v>Halit İbak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>Semih Bulgur</v>
      </c>
      <c r="C12" s="299" t="s">
        <v>13</v>
      </c>
      <c r="D12" s="302" t="str">
        <f>IF(sonuc!$B$51&lt;&gt;"",sonuc!$B$51,"")</f>
        <v>Murat Erdoğan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IF(sonuc!$B$50&lt;&gt;"",sonuc!$B$50,"")</f>
        <v>Korkut Usta</v>
      </c>
      <c r="K12" s="299" t="s">
        <v>13</v>
      </c>
      <c r="L12" s="319"/>
      <c r="M12" s="302" t="str">
        <f>IF(sonuc!$B$48&lt;&gt;"",sonuc!$B$48,"")</f>
        <v>Sameer Sayed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IF(sonuc!$B$44&lt;&gt;"",sonuc!$B$44,"")</f>
        <v>Mehmet Ali Ekşioğlu</v>
      </c>
      <c r="C14" s="297" t="s">
        <v>13</v>
      </c>
      <c r="D14" s="300" t="str">
        <f>IF(sonuc!$B$49&lt;&gt;"",sonuc!$B$49,"")</f>
        <v>Oruç Erem</v>
      </c>
      <c r="E14" s="233">
        <v>2</v>
      </c>
      <c r="F14" s="239" t="s">
        <v>13</v>
      </c>
      <c r="G14" s="247">
        <v>3</v>
      </c>
      <c r="H14" s="331"/>
      <c r="I14" s="290" t="s">
        <v>17</v>
      </c>
      <c r="J14" s="294" t="str">
        <f>IF(sonuc!$B$44&lt;&gt;"",sonuc!$B$44,"")</f>
        <v>Mehmet Ali Ekşioğlu</v>
      </c>
      <c r="K14" s="297" t="s">
        <v>13</v>
      </c>
      <c r="L14" s="313"/>
      <c r="M14" s="300" t="str">
        <f>IF(sonuc!$B$46&lt;&gt;"",sonuc!$B$46,"")</f>
        <v>Halit İbak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IF(sonuc!$B$45&lt;&gt;"",sonuc!$B$45,"")</f>
        <v>Yasin Örnek</v>
      </c>
      <c r="C15" s="298" t="s">
        <v>13</v>
      </c>
      <c r="D15" s="301" t="str">
        <f>IF(sonuc!$B$48&lt;&gt;"",sonuc!$B$48,"")</f>
        <v>Sameer Sayed</v>
      </c>
      <c r="E15" s="234">
        <v>2</v>
      </c>
      <c r="F15" s="240" t="s">
        <v>13</v>
      </c>
      <c r="G15" s="248">
        <v>3</v>
      </c>
      <c r="H15" s="332"/>
      <c r="I15" s="291" t="s">
        <v>22</v>
      </c>
      <c r="J15" s="295" t="str">
        <f>IF(sonuc!$B$45&lt;&gt;"",sonuc!$B$45,"")</f>
        <v>Yasin Örnek</v>
      </c>
      <c r="K15" s="298" t="s">
        <v>13</v>
      </c>
      <c r="L15" s="316"/>
      <c r="M15" s="301" t="str">
        <f>IF(sonuc!$B$47&lt;&gt;"",sonuc!$B$47,"")</f>
        <v>Semih Bulgur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IF(sonuc!$B$46&lt;&gt;"",sonuc!$B$46,"")</f>
        <v>Halit İbak</v>
      </c>
      <c r="C16" s="298" t="s">
        <v>13</v>
      </c>
      <c r="D16" s="301" t="str">
        <f>IF(sonuc!$B$51&lt;&gt;"",sonuc!$B$51,"")</f>
        <v>Murat Erdoğan</v>
      </c>
      <c r="E16" s="234">
        <v>1</v>
      </c>
      <c r="F16" s="240" t="s">
        <v>13</v>
      </c>
      <c r="G16" s="248">
        <v>3</v>
      </c>
      <c r="H16" s="332"/>
      <c r="I16" s="291" t="s">
        <v>65</v>
      </c>
      <c r="J16" s="295" t="str">
        <f>IF(sonuc!$B$51&lt;&gt;"",sonuc!$B$51,"")</f>
        <v>Murat Erdoğan</v>
      </c>
      <c r="K16" s="298" t="s">
        <v>13</v>
      </c>
      <c r="L16" s="316"/>
      <c r="M16" s="301" t="str">
        <f>IF(sonuc!$B$48&lt;&gt;"",sonuc!$B$48,"")</f>
        <v>Sameer Sayed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>Semih Bulgur</v>
      </c>
      <c r="C17" s="299" t="s">
        <v>13</v>
      </c>
      <c r="D17" s="302" t="str">
        <f>IF(sonuc!$B$50&lt;&gt;"",sonuc!$B$50,"")</f>
        <v>Korkut Usta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IF(sonuc!$B$50&lt;&gt;"",sonuc!$B$50,"")</f>
        <v>Korkut Usta</v>
      </c>
      <c r="K17" s="299" t="s">
        <v>13</v>
      </c>
      <c r="L17" s="319"/>
      <c r="M17" s="302" t="str">
        <f>IF(sonuc!$B$49&lt;&gt;"",sonuc!$B$49,"")</f>
        <v>Oruç Erem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IF(sonuc!$B$44&lt;&gt;"",sonuc!$B$44,"")</f>
        <v>Mehmet Ali Ekşioğlu</v>
      </c>
      <c r="C19" s="297" t="s">
        <v>13</v>
      </c>
      <c r="D19" s="300" t="str">
        <f>IF(sonuc!$B$48&lt;&gt;"",sonuc!$B$48,"")</f>
        <v>Sameer Sayed</v>
      </c>
      <c r="E19" s="233">
        <v>3</v>
      </c>
      <c r="F19" s="239" t="s">
        <v>13</v>
      </c>
      <c r="G19" s="247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Yasin Örnek</v>
      </c>
      <c r="C20" s="298" t="s">
        <v>13</v>
      </c>
      <c r="D20" s="301" t="str">
        <f>IF(sonuc!$B$51&lt;&gt;"",sonuc!$B$51,"")</f>
        <v>Murat Erdoğan</v>
      </c>
      <c r="E20" s="234">
        <v>3</v>
      </c>
      <c r="F20" s="240" t="s">
        <v>13</v>
      </c>
      <c r="G20" s="248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Halit İbak</v>
      </c>
      <c r="C21" s="298" t="s">
        <v>13</v>
      </c>
      <c r="D21" s="301" t="str">
        <f>IF(sonuc!$B$50&lt;&gt;"",sonuc!$B$50,"")</f>
        <v>Korkut Usta</v>
      </c>
      <c r="E21" s="234">
        <v>1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>Semih Bulgur</v>
      </c>
      <c r="C22" s="299" t="s">
        <v>13</v>
      </c>
      <c r="D22" s="302" t="str">
        <f>IF(sonuc!$B$49&lt;&gt;"",sonuc!$B$49,"")</f>
        <v>Oruç Erem</v>
      </c>
      <c r="E22" s="235">
        <v>3</v>
      </c>
      <c r="F22" s="241" t="s">
        <v>13</v>
      </c>
      <c r="G22" s="249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4" sqref="R14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15" t="s">
        <v>50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71"/>
    </row>
    <row r="2" spans="1:20" s="72" customFormat="1" ht="19.5" customHeight="1" thickBot="1">
      <c r="A2" s="416" t="str">
        <f>sonuc!A52</f>
        <v>Grup 5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71"/>
    </row>
    <row r="3" spans="1:20" s="72" customFormat="1" ht="15.95" customHeight="1" thickBot="1">
      <c r="A3" s="417" t="s">
        <v>12</v>
      </c>
      <c r="B3" s="427"/>
      <c r="C3" s="427"/>
      <c r="D3" s="427"/>
      <c r="E3" s="427"/>
      <c r="F3" s="427"/>
      <c r="G3" s="427"/>
      <c r="H3" s="330"/>
      <c r="I3" s="417" t="s">
        <v>59</v>
      </c>
      <c r="J3" s="418"/>
      <c r="K3" s="418"/>
      <c r="L3" s="418"/>
      <c r="M3" s="418"/>
      <c r="N3" s="418"/>
      <c r="O3" s="418"/>
      <c r="P3" s="419"/>
      <c r="Q3" s="71"/>
    </row>
    <row r="4" spans="1:20" ht="15.95" customHeight="1">
      <c r="A4" s="74" t="s">
        <v>37</v>
      </c>
      <c r="B4" s="351" t="str">
        <f>IF(sonuc!$B$54&lt;&gt;"",sonuc!$B$54,"")</f>
        <v>İbrahim Demirok</v>
      </c>
      <c r="C4" s="297" t="s">
        <v>13</v>
      </c>
      <c r="D4" s="320" t="str">
        <f>IF(sonuc!$B$61&lt;&gt;"",sonuc!$B$61,"")</f>
        <v>Tahsin Kalay</v>
      </c>
      <c r="E4" s="233">
        <v>2</v>
      </c>
      <c r="F4" s="239" t="s">
        <v>13</v>
      </c>
      <c r="G4" s="236">
        <v>3</v>
      </c>
      <c r="H4" s="331"/>
      <c r="I4" s="370" t="s">
        <v>19</v>
      </c>
      <c r="J4" s="343" t="str">
        <f>IF(sonuc!$B$54&lt;&gt;"",sonuc!$B$54,"")</f>
        <v>İbrahim Demirok</v>
      </c>
      <c r="K4" s="342" t="s">
        <v>13</v>
      </c>
      <c r="L4" s="371"/>
      <c r="M4" s="344" t="str">
        <f>IF(sonuc!$B$57&lt;&gt;"",sonuc!$B$57,"")</f>
        <v>Metin Keskin</v>
      </c>
      <c r="N4" s="317">
        <v>3</v>
      </c>
      <c r="O4" s="306" t="s">
        <v>13</v>
      </c>
      <c r="P4" s="318">
        <v>1</v>
      </c>
      <c r="R4" s="360"/>
      <c r="T4" s="71"/>
    </row>
    <row r="5" spans="1:20" ht="15.95" customHeight="1">
      <c r="A5" s="79" t="s">
        <v>38</v>
      </c>
      <c r="B5" s="352" t="str">
        <f>IF(sonuc!$B$55&lt;&gt;"",sonuc!$B$55,"")</f>
        <v xml:space="preserve">Mustafa Öktem </v>
      </c>
      <c r="C5" s="298" t="s">
        <v>13</v>
      </c>
      <c r="D5" s="310" t="str">
        <f>IF(sonuc!$B$60&lt;&gt;"",sonuc!$B$60,"")</f>
        <v>Hasan Özdemir</v>
      </c>
      <c r="E5" s="234">
        <v>3</v>
      </c>
      <c r="F5" s="240" t="s">
        <v>13</v>
      </c>
      <c r="G5" s="237">
        <v>1</v>
      </c>
      <c r="H5" s="332"/>
      <c r="I5" s="305" t="s">
        <v>20</v>
      </c>
      <c r="J5" s="295" t="str">
        <f>IF(sonuc!$B$55&lt;&gt;"",sonuc!$B$55,"")</f>
        <v xml:space="preserve">Mustafa Öktem </v>
      </c>
      <c r="K5" s="298" t="s">
        <v>13</v>
      </c>
      <c r="L5" s="316"/>
      <c r="M5" s="301" t="str">
        <f>IF(sonuc!$B$56&lt;&gt;"",sonuc!$B$56,"")</f>
        <v>Tufan Kurdoğlu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352" t="str">
        <f>IF(sonuc!$B$56&lt;&gt;"",sonuc!$B$56,"")</f>
        <v>Tufan Kurdoğlu</v>
      </c>
      <c r="C6" s="298" t="s">
        <v>13</v>
      </c>
      <c r="D6" s="310" t="str">
        <f>IF(sonuc!$B$59&lt;&gt;"",sonuc!$B$59,"")</f>
        <v>Ebru Erdoğan</v>
      </c>
      <c r="E6" s="234">
        <v>3</v>
      </c>
      <c r="F6" s="240" t="s">
        <v>13</v>
      </c>
      <c r="G6" s="237">
        <v>1</v>
      </c>
      <c r="H6" s="332"/>
      <c r="I6" s="305" t="s">
        <v>62</v>
      </c>
      <c r="J6" s="295" t="str">
        <f>IF(sonuc!$B$61&lt;&gt;"",sonuc!$B$61,"")</f>
        <v>Tahsin Kalay</v>
      </c>
      <c r="K6" s="298" t="s">
        <v>13</v>
      </c>
      <c r="L6" s="316"/>
      <c r="M6" s="301" t="str">
        <f>IF(sonuc!$B$60&lt;&gt;"",sonuc!$B$60,"")</f>
        <v>Hasan Özdemir</v>
      </c>
      <c r="N6" s="251">
        <v>3</v>
      </c>
      <c r="O6" s="240" t="s">
        <v>13</v>
      </c>
      <c r="P6" s="254">
        <v>0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>Metin Keskin</v>
      </c>
      <c r="C7" s="299" t="s">
        <v>13</v>
      </c>
      <c r="D7" s="311" t="str">
        <f>IF(sonuc!$B$58&lt;&gt;"",sonuc!$B$58,"")</f>
        <v>Bahri Topraç</v>
      </c>
      <c r="E7" s="235">
        <v>1</v>
      </c>
      <c r="F7" s="241" t="s">
        <v>13</v>
      </c>
      <c r="G7" s="238">
        <v>3</v>
      </c>
      <c r="H7" s="333"/>
      <c r="I7" s="307" t="s">
        <v>46</v>
      </c>
      <c r="J7" s="296" t="str">
        <f>IF(sonuc!$B$58&lt;&gt;"",sonuc!$B$58,"")</f>
        <v>Bahri Topraç</v>
      </c>
      <c r="K7" s="299" t="s">
        <v>13</v>
      </c>
      <c r="L7" s="319"/>
      <c r="M7" s="302" t="str">
        <f>IF(sonuc!$B$59&lt;&gt;"",sonuc!$B$59,"")</f>
        <v>Ebru Erdoğan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20" t="s">
        <v>14</v>
      </c>
      <c r="B8" s="421"/>
      <c r="C8" s="421"/>
      <c r="D8" s="421"/>
      <c r="E8" s="421"/>
      <c r="F8" s="421"/>
      <c r="G8" s="421"/>
      <c r="H8" s="334">
        <v>0</v>
      </c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IF(sonuc!$B$54&lt;&gt;"",sonuc!$B$54,"")</f>
        <v>İbrahim Demirok</v>
      </c>
      <c r="C9" s="297" t="s">
        <v>13</v>
      </c>
      <c r="D9" s="300" t="str">
        <f>IF(sonuc!$B$60&lt;&gt;"",sonuc!$B$60,"")</f>
        <v>Hasan Özdemir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IF(sonuc!$B$54&lt;&gt;"",sonuc!$B$54,"")</f>
        <v>İbrahim Demirok</v>
      </c>
      <c r="K9" s="297" t="s">
        <v>13</v>
      </c>
      <c r="L9" s="313"/>
      <c r="M9" s="300" t="str">
        <f>IF(sonuc!$B$55&lt;&gt;"",sonuc!$B$55,"")</f>
        <v xml:space="preserve">Mustafa Öktem 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IF(sonuc!$B$55&lt;&gt;"",sonuc!$B$55,"")</f>
        <v xml:space="preserve">Mustafa Öktem </v>
      </c>
      <c r="C10" s="298" t="s">
        <v>13</v>
      </c>
      <c r="D10" s="301" t="str">
        <f>IF(sonuc!$B$59&lt;&gt;"",sonuc!$B$59,"")</f>
        <v>Ebru Erdoğan</v>
      </c>
      <c r="E10" s="234">
        <v>2</v>
      </c>
      <c r="F10" s="240" t="s">
        <v>13</v>
      </c>
      <c r="G10" s="248">
        <v>3</v>
      </c>
      <c r="H10" s="332"/>
      <c r="I10" s="291" t="s">
        <v>63</v>
      </c>
      <c r="J10" s="295" t="str">
        <f>IF(sonuc!$B$61&lt;&gt;"",sonuc!$B$61,"")</f>
        <v>Tahsin Kalay</v>
      </c>
      <c r="K10" s="298" t="s">
        <v>13</v>
      </c>
      <c r="L10" s="316"/>
      <c r="M10" s="301" t="str">
        <f>IF(sonuc!$B$59&lt;&gt;"",sonuc!$B$59,"")</f>
        <v>Ebru Erdoğan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IF(sonuc!$B$56&lt;&gt;"",sonuc!$B$56,"")</f>
        <v>Tufan Kurdoğlu</v>
      </c>
      <c r="C11" s="298" t="s">
        <v>13</v>
      </c>
      <c r="D11" s="301" t="str">
        <f>IF(sonuc!$B$58&lt;&gt;"",sonuc!$B$58,"")</f>
        <v>Bahri Topraç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>Metin Keskin</v>
      </c>
      <c r="K11" s="298" t="s">
        <v>13</v>
      </c>
      <c r="L11" s="316"/>
      <c r="M11" s="301" t="str">
        <f>IF(sonuc!$B$56&lt;&gt;"",sonuc!$B$56,"")</f>
        <v>Tufan Kurdoğlu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>Metin Keskin</v>
      </c>
      <c r="C12" s="299" t="s">
        <v>13</v>
      </c>
      <c r="D12" s="302" t="str">
        <f>IF(sonuc!$B$61&lt;&gt;"",sonuc!$B$61,"")</f>
        <v>Tahsin Kalay</v>
      </c>
      <c r="E12" s="235">
        <v>1</v>
      </c>
      <c r="F12" s="241" t="s">
        <v>13</v>
      </c>
      <c r="G12" s="249">
        <v>3</v>
      </c>
      <c r="H12" s="333"/>
      <c r="I12" s="292" t="s">
        <v>64</v>
      </c>
      <c r="J12" s="296" t="str">
        <f>IF(sonuc!$B$60&lt;&gt;"",sonuc!$B$60,"")</f>
        <v>Hasan Özdemir</v>
      </c>
      <c r="K12" s="299" t="s">
        <v>13</v>
      </c>
      <c r="L12" s="319"/>
      <c r="M12" s="302" t="str">
        <f>IF(sonuc!$B$58&lt;&gt;"",sonuc!$B$58,"")</f>
        <v>Bahri Topraç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20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294" t="str">
        <f>IF(sonuc!$B$54&lt;&gt;"",sonuc!$B$54,"")</f>
        <v>İbrahim Demirok</v>
      </c>
      <c r="C14" s="297" t="s">
        <v>13</v>
      </c>
      <c r="D14" s="300" t="str">
        <f>IF(sonuc!$B$59&lt;&gt;"",sonuc!$B$59,"")</f>
        <v>Ebru Erdoğan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IF(sonuc!$B$54&lt;&gt;"",sonuc!$B$54,"")</f>
        <v>İbrahim Demirok</v>
      </c>
      <c r="K14" s="297" t="s">
        <v>13</v>
      </c>
      <c r="L14" s="313"/>
      <c r="M14" s="300" t="str">
        <f>IF(sonuc!$B$56&lt;&gt;"",sonuc!$B$56,"")</f>
        <v>Tufan Kurdoğlu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IF(sonuc!$B$55&lt;&gt;"",sonuc!$B$55,"")</f>
        <v xml:space="preserve">Mustafa Öktem </v>
      </c>
      <c r="C15" s="298" t="s">
        <v>13</v>
      </c>
      <c r="D15" s="301" t="str">
        <f>IF(sonuc!$B$58&lt;&gt;"",sonuc!$B$58,"")</f>
        <v>Bahri Topraç</v>
      </c>
      <c r="E15" s="234">
        <v>2</v>
      </c>
      <c r="F15" s="240" t="s">
        <v>13</v>
      </c>
      <c r="G15" s="248">
        <v>3</v>
      </c>
      <c r="H15" s="332"/>
      <c r="I15" s="291" t="s">
        <v>22</v>
      </c>
      <c r="J15" s="295" t="str">
        <f>IF(sonuc!$B$55&lt;&gt;"",sonuc!$B$55,"")</f>
        <v xml:space="preserve">Mustafa Öktem </v>
      </c>
      <c r="K15" s="298" t="s">
        <v>13</v>
      </c>
      <c r="L15" s="316"/>
      <c r="M15" s="301" t="str">
        <f>IF(sonuc!$B$57&lt;&gt;"",sonuc!$B$57,"")</f>
        <v>Metin Keskin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IF(sonuc!$B$56&lt;&gt;"",sonuc!$B$56,"")</f>
        <v>Tufan Kurdoğlu</v>
      </c>
      <c r="C16" s="298" t="s">
        <v>13</v>
      </c>
      <c r="D16" s="301" t="str">
        <f>IF(sonuc!$B$61&lt;&gt;"",sonuc!$B$61,"")</f>
        <v>Tahsin Kalay</v>
      </c>
      <c r="E16" s="234">
        <v>1</v>
      </c>
      <c r="F16" s="240" t="s">
        <v>13</v>
      </c>
      <c r="G16" s="248">
        <v>3</v>
      </c>
      <c r="H16" s="332"/>
      <c r="I16" s="291" t="s">
        <v>65</v>
      </c>
      <c r="J16" s="295" t="str">
        <f>IF(sonuc!$B$61&lt;&gt;"",sonuc!$B$61,"")</f>
        <v>Tahsin Kalay</v>
      </c>
      <c r="K16" s="298" t="s">
        <v>13</v>
      </c>
      <c r="L16" s="316"/>
      <c r="M16" s="301" t="str">
        <f>IF(sonuc!$B$58&lt;&gt;"",sonuc!$B$58,"")</f>
        <v>Bahri Topraç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>Metin Keskin</v>
      </c>
      <c r="C17" s="299" t="s">
        <v>13</v>
      </c>
      <c r="D17" s="302" t="str">
        <f>IF(sonuc!$B$60&lt;&gt;"",sonuc!$B$60,"")</f>
        <v>Hasan Özdemir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IF(sonuc!$B$60&lt;&gt;"",sonuc!$B$60,"")</f>
        <v>Hasan Özdemir</v>
      </c>
      <c r="K17" s="299" t="s">
        <v>13</v>
      </c>
      <c r="L17" s="319"/>
      <c r="M17" s="302" t="str">
        <f>IF(sonuc!$B$59&lt;&gt;"",sonuc!$B$59,"")</f>
        <v>Ebru Erdoğan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20" t="s">
        <v>18</v>
      </c>
      <c r="B18" s="421"/>
      <c r="C18" s="421"/>
      <c r="D18" s="421"/>
      <c r="E18" s="421"/>
      <c r="F18" s="421"/>
      <c r="G18" s="421"/>
      <c r="H18" s="334"/>
      <c r="I18" s="421" t="s">
        <v>61</v>
      </c>
      <c r="J18" s="421"/>
      <c r="K18" s="421"/>
      <c r="L18" s="421"/>
      <c r="M18" s="421"/>
      <c r="N18" s="421"/>
      <c r="O18" s="421"/>
      <c r="P18" s="422"/>
    </row>
    <row r="19" spans="1:16" s="100" customFormat="1" ht="15.95" customHeight="1">
      <c r="A19" s="90" t="s">
        <v>21</v>
      </c>
      <c r="B19" s="294" t="str">
        <f>IF(sonuc!$B$54&lt;&gt;"",sonuc!$B$54,"")</f>
        <v>İbrahim Demirok</v>
      </c>
      <c r="C19" s="297" t="s">
        <v>13</v>
      </c>
      <c r="D19" s="300" t="str">
        <f>IF(sonuc!$B$58&lt;&gt;"",sonuc!$B$58,"")</f>
        <v>Bahri Topraç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 xml:space="preserve">Mustafa Öktem </v>
      </c>
      <c r="C20" s="298" t="s">
        <v>13</v>
      </c>
      <c r="D20" s="301" t="str">
        <f>IF(sonuc!$B$61&lt;&gt;"",sonuc!$B$61,"")</f>
        <v>Tahsin Kalay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>Tufan Kurdoğlu</v>
      </c>
      <c r="C21" s="298" t="s">
        <v>13</v>
      </c>
      <c r="D21" s="301" t="str">
        <f>IF(sonuc!$B$60&lt;&gt;"",sonuc!$B$60,"")</f>
        <v>Hasan Özdemir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>Metin Keskin</v>
      </c>
      <c r="C22" s="299" t="s">
        <v>13</v>
      </c>
      <c r="D22" s="302" t="str">
        <f>IF(sonuc!$B$59&lt;&gt;"",sonuc!$B$59,"")</f>
        <v>Ebru Erdoğan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17</vt:i4>
      </vt:variant>
    </vt:vector>
  </HeadingPairs>
  <TitlesOfParts>
    <vt:vector size="39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Sayfa1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2021-12-04T15:00:13Z</cp:lastPrinted>
  <dcterms:created xsi:type="dcterms:W3CDTF">2006-11-25T19:22:55Z</dcterms:created>
  <dcterms:modified xsi:type="dcterms:W3CDTF">2021-12-05T09:27:39Z</dcterms:modified>
</cp:coreProperties>
</file>