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heet3" sheetId="52" r:id="rId20"/>
    <sheet name="Sheet4" sheetId="53" r:id="rId21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sonuc!$A$62:$AI$90</definedName>
  </definedNames>
  <calcPr calcId="125725"/>
</workbook>
</file>

<file path=xl/calcChain.xml><?xml version="1.0" encoding="utf-8"?>
<calcChain xmlns="http://schemas.openxmlformats.org/spreadsheetml/2006/main">
  <c r="M6" i="46"/>
  <c r="D21" i="37" l="1"/>
  <c r="D22"/>
  <c r="B21" i="46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17"/>
  <c r="D9"/>
  <c r="M17"/>
  <c r="M10"/>
  <c r="M7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H154"/>
  <c r="F154"/>
  <c r="Z150"/>
  <c r="U151" s="1"/>
  <c r="X150"/>
  <c r="Z149"/>
  <c r="R151" s="1"/>
  <c r="X149"/>
  <c r="T151" s="1"/>
  <c r="W149"/>
  <c r="U149"/>
  <c r="T150" s="1"/>
  <c r="S150" s="1"/>
  <c r="Z148"/>
  <c r="X148"/>
  <c r="W148"/>
  <c r="O150" s="1"/>
  <c r="U148"/>
  <c r="Q150" s="1"/>
  <c r="P150" s="1"/>
  <c r="T148"/>
  <c r="O149" s="1"/>
  <c r="R148"/>
  <c r="Q149" s="1"/>
  <c r="P149" s="1"/>
  <c r="Z147"/>
  <c r="L151" s="1"/>
  <c r="X147"/>
  <c r="W147"/>
  <c r="V147" s="1"/>
  <c r="U147"/>
  <c r="N150" s="1"/>
  <c r="M150" s="1"/>
  <c r="T147"/>
  <c r="R147"/>
  <c r="N149" s="1"/>
  <c r="Q147"/>
  <c r="L148" s="1"/>
  <c r="O147"/>
  <c r="Z146"/>
  <c r="X146"/>
  <c r="K151" s="1"/>
  <c r="J151" s="1"/>
  <c r="W146"/>
  <c r="I150" s="1"/>
  <c r="U146"/>
  <c r="T146"/>
  <c r="I149" s="1"/>
  <c r="R146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 s="1"/>
  <c r="N144"/>
  <c r="L144"/>
  <c r="E147" s="1"/>
  <c r="K144"/>
  <c r="C146" s="1"/>
  <c r="I144"/>
  <c r="E146" s="1"/>
  <c r="H144"/>
  <c r="G144" s="1"/>
  <c r="F144"/>
  <c r="Z140"/>
  <c r="X140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F124"/>
  <c r="E125" s="1"/>
  <c r="D125" s="1"/>
  <c r="Z120"/>
  <c r="Y120" s="1"/>
  <c r="X120"/>
  <c r="Z119"/>
  <c r="X119"/>
  <c r="W119"/>
  <c r="U119"/>
  <c r="Z118"/>
  <c r="X118"/>
  <c r="W118"/>
  <c r="U118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Z116"/>
  <c r="Y116" s="1"/>
  <c r="X116"/>
  <c r="W116"/>
  <c r="U116"/>
  <c r="T116"/>
  <c r="R116"/>
  <c r="K119" s="1"/>
  <c r="J119" s="1"/>
  <c r="Q116"/>
  <c r="O116"/>
  <c r="N116"/>
  <c r="L116"/>
  <c r="Z115"/>
  <c r="X115"/>
  <c r="W115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V97" s="1"/>
  <c r="U97"/>
  <c r="T97"/>
  <c r="R97"/>
  <c r="N99" s="1"/>
  <c r="Z96"/>
  <c r="Y96" s="1"/>
  <c r="X96"/>
  <c r="W96"/>
  <c r="V96" s="1"/>
  <c r="U96"/>
  <c r="T96"/>
  <c r="R96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U85"/>
  <c r="H90" s="1"/>
  <c r="T85"/>
  <c r="R85"/>
  <c r="H89" s="1"/>
  <c r="G89" s="1"/>
  <c r="Q85"/>
  <c r="O85"/>
  <c r="H88" s="1"/>
  <c r="N85"/>
  <c r="M85" s="1"/>
  <c r="L85"/>
  <c r="Z84"/>
  <c r="X84"/>
  <c r="E91" s="1"/>
  <c r="D91" s="1"/>
  <c r="W84"/>
  <c r="U84"/>
  <c r="E90" s="1"/>
  <c r="D90" s="1"/>
  <c r="T84"/>
  <c r="R84"/>
  <c r="E89" s="1"/>
  <c r="D89" s="1"/>
  <c r="Q84"/>
  <c r="P84" s="1"/>
  <c r="O84"/>
  <c r="N84"/>
  <c r="M84" s="1"/>
  <c r="L84"/>
  <c r="K84"/>
  <c r="I84"/>
  <c r="E86" s="1"/>
  <c r="D86" s="1"/>
  <c r="H84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M76" s="1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Z60"/>
  <c r="U61" s="1"/>
  <c r="X60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L55"/>
  <c r="Z54"/>
  <c r="C61" s="1"/>
  <c r="X54"/>
  <c r="W54"/>
  <c r="V54" s="1"/>
  <c r="U54"/>
  <c r="E60" s="1"/>
  <c r="D60" s="1"/>
  <c r="T54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M35" s="1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M34" s="1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K161"/>
  <c r="J161" s="1"/>
  <c r="I160"/>
  <c r="V156"/>
  <c r="I159"/>
  <c r="I158"/>
  <c r="P156"/>
  <c r="K158"/>
  <c r="J158" s="1"/>
  <c r="I157"/>
  <c r="K157"/>
  <c r="J157" s="1"/>
  <c r="AH155"/>
  <c r="F161"/>
  <c r="V155"/>
  <c r="H160"/>
  <c r="G160" s="1"/>
  <c r="H159"/>
  <c r="G159" s="1"/>
  <c r="F158"/>
  <c r="F157"/>
  <c r="J155"/>
  <c r="AH154"/>
  <c r="C160"/>
  <c r="E160"/>
  <c r="D160" s="1"/>
  <c r="C159"/>
  <c r="E159"/>
  <c r="D159" s="1"/>
  <c r="P154"/>
  <c r="C156"/>
  <c r="E156"/>
  <c r="D156" s="1"/>
  <c r="C155"/>
  <c r="AD155" s="1"/>
  <c r="E155"/>
  <c r="D155" s="1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 s="1"/>
  <c r="K149"/>
  <c r="J149" s="1"/>
  <c r="I148"/>
  <c r="I147"/>
  <c r="AH145"/>
  <c r="F151"/>
  <c r="H151"/>
  <c r="G151" s="1"/>
  <c r="V145"/>
  <c r="F148"/>
  <c r="H148"/>
  <c r="G148" s="1"/>
  <c r="F147"/>
  <c r="H147"/>
  <c r="G147" s="1"/>
  <c r="J145"/>
  <c r="AH144"/>
  <c r="E151"/>
  <c r="D151" s="1"/>
  <c r="C150"/>
  <c r="E150"/>
  <c r="D150" s="1"/>
  <c r="E149"/>
  <c r="D149" s="1"/>
  <c r="C148"/>
  <c r="C147"/>
  <c r="C145"/>
  <c r="E145"/>
  <c r="D145" s="1"/>
  <c r="U141"/>
  <c r="W141"/>
  <c r="V141" s="1"/>
  <c r="Y139"/>
  <c r="O141"/>
  <c r="O139"/>
  <c r="Y137"/>
  <c r="N141"/>
  <c r="M141" s="1"/>
  <c r="N140"/>
  <c r="M140" s="1"/>
  <c r="L139"/>
  <c r="N139"/>
  <c r="M139" s="1"/>
  <c r="N138"/>
  <c r="M138" s="1"/>
  <c r="I141"/>
  <c r="K141"/>
  <c r="J141" s="1"/>
  <c r="K140"/>
  <c r="J140" s="1"/>
  <c r="I139"/>
  <c r="K139"/>
  <c r="J139" s="1"/>
  <c r="P136"/>
  <c r="F141"/>
  <c r="F139"/>
  <c r="H139"/>
  <c r="G139" s="1"/>
  <c r="F138"/>
  <c r="H138"/>
  <c r="G138" s="1"/>
  <c r="H137"/>
  <c r="G137" s="1"/>
  <c r="C141"/>
  <c r="E141"/>
  <c r="D141" s="1"/>
  <c r="E140"/>
  <c r="D140" s="1"/>
  <c r="C139"/>
  <c r="E139"/>
  <c r="D139" s="1"/>
  <c r="P134"/>
  <c r="C136"/>
  <c r="E136"/>
  <c r="D136" s="1"/>
  <c r="C135"/>
  <c r="E135"/>
  <c r="D135" s="1"/>
  <c r="W131"/>
  <c r="V131" s="1"/>
  <c r="Y129"/>
  <c r="O131"/>
  <c r="V128"/>
  <c r="Q130"/>
  <c r="P130" s="1"/>
  <c r="O129"/>
  <c r="Q129"/>
  <c r="P129" s="1"/>
  <c r="L131"/>
  <c r="L130"/>
  <c r="S127"/>
  <c r="N129"/>
  <c r="M129" s="1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E117"/>
  <c r="D117" s="1"/>
  <c r="C117"/>
  <c r="S116"/>
  <c r="F121"/>
  <c r="V115"/>
  <c r="P115"/>
  <c r="H117"/>
  <c r="G117" s="1"/>
  <c r="J115"/>
  <c r="C115"/>
  <c r="Y114"/>
  <c r="E120"/>
  <c r="D120" s="1"/>
  <c r="S114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Y99"/>
  <c r="T101"/>
  <c r="S101" s="1"/>
  <c r="O101"/>
  <c r="O100"/>
  <c r="V98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S87"/>
  <c r="N88"/>
  <c r="M88" s="1"/>
  <c r="I91"/>
  <c r="V86"/>
  <c r="I89"/>
  <c r="I88"/>
  <c r="I87"/>
  <c r="F91"/>
  <c r="F90"/>
  <c r="F89"/>
  <c r="S85"/>
  <c r="F88"/>
  <c r="F87"/>
  <c r="H87"/>
  <c r="G87" s="1"/>
  <c r="C91"/>
  <c r="C90"/>
  <c r="V84"/>
  <c r="C89"/>
  <c r="C88"/>
  <c r="E88"/>
  <c r="D88" s="1"/>
  <c r="C87"/>
  <c r="E87"/>
  <c r="D87" s="1"/>
  <c r="C86"/>
  <c r="J84"/>
  <c r="C85"/>
  <c r="U81"/>
  <c r="Y79"/>
  <c r="R80"/>
  <c r="O81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I71"/>
  <c r="T70"/>
  <c r="S70" s="1"/>
  <c r="V69"/>
  <c r="N71"/>
  <c r="M71" s="1"/>
  <c r="S66"/>
  <c r="H71"/>
  <c r="G71" s="1"/>
  <c r="F67"/>
  <c r="H67"/>
  <c r="G67" s="1"/>
  <c r="J65"/>
  <c r="E65"/>
  <c r="D65" s="1"/>
  <c r="C65"/>
  <c r="C68"/>
  <c r="W61"/>
  <c r="V61" s="1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C59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I30"/>
  <c r="H30"/>
  <c r="G30" s="1"/>
  <c r="C30"/>
  <c r="E30"/>
  <c r="D30" s="1"/>
  <c r="C28"/>
  <c r="C25"/>
  <c r="R20"/>
  <c r="Q20"/>
  <c r="P20" s="1"/>
  <c r="Y17"/>
  <c r="I21"/>
  <c r="I18"/>
  <c r="K17"/>
  <c r="J17" s="1"/>
  <c r="F19"/>
  <c r="F18"/>
  <c r="H17"/>
  <c r="G17" s="1"/>
  <c r="C20"/>
  <c r="C19"/>
  <c r="E17"/>
  <c r="D17" s="1"/>
  <c r="J14"/>
  <c r="R7"/>
  <c r="T7"/>
  <c r="S7" s="1"/>
  <c r="W6"/>
  <c r="I10" s="1"/>
  <c r="U6"/>
  <c r="K10" s="1"/>
  <c r="J10" s="1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H9" s="1"/>
  <c r="G9" s="1"/>
  <c r="T5"/>
  <c r="S5" s="1"/>
  <c r="Z9"/>
  <c r="R11" s="1"/>
  <c r="X9"/>
  <c r="T11" s="1"/>
  <c r="S11" s="1"/>
  <c r="W4"/>
  <c r="C10" s="1"/>
  <c r="U4"/>
  <c r="O7"/>
  <c r="N8" s="1"/>
  <c r="M8" s="1"/>
  <c r="Q7"/>
  <c r="P7" s="1"/>
  <c r="R8"/>
  <c r="T8"/>
  <c r="S8" s="1"/>
  <c r="X10"/>
  <c r="Z10"/>
  <c r="U11" s="1"/>
  <c r="T6"/>
  <c r="I9" s="1"/>
  <c r="R6"/>
  <c r="W5"/>
  <c r="F10" s="1"/>
  <c r="U5"/>
  <c r="H10" s="1"/>
  <c r="G10" s="1"/>
  <c r="N4"/>
  <c r="M104" s="1"/>
  <c r="L4"/>
  <c r="Z4"/>
  <c r="C11" s="1"/>
  <c r="X4"/>
  <c r="E11" s="1"/>
  <c r="D11" s="1"/>
  <c r="H4"/>
  <c r="G4" s="1"/>
  <c r="F4"/>
  <c r="M4"/>
  <c r="V134"/>
  <c r="Y135"/>
  <c r="V136"/>
  <c r="S137"/>
  <c r="V138"/>
  <c r="V144"/>
  <c r="V149"/>
  <c r="V159"/>
  <c r="V157"/>
  <c r="AF155"/>
  <c r="AC155"/>
  <c r="AB155" s="1"/>
  <c r="AF156"/>
  <c r="AA156"/>
  <c r="AD158"/>
  <c r="AD159"/>
  <c r="AA155"/>
  <c r="AD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D148"/>
  <c r="AD149"/>
  <c r="AD150"/>
  <c r="AD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Y94"/>
  <c r="J95"/>
  <c r="P95"/>
  <c r="V95"/>
  <c r="S96"/>
  <c r="P97"/>
  <c r="Y98"/>
  <c r="V99"/>
  <c r="G84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Y16"/>
  <c r="P17"/>
  <c r="V17"/>
  <c r="S18"/>
  <c r="Y18"/>
  <c r="V19"/>
  <c r="V7"/>
  <c r="AI154"/>
  <c r="AJ155"/>
  <c r="AJ144"/>
  <c r="H11"/>
  <c r="G11" s="1"/>
  <c r="K11"/>
  <c r="J11" s="1"/>
  <c r="N11"/>
  <c r="M11" s="1"/>
  <c r="Q11"/>
  <c r="P11" s="1"/>
  <c r="W11"/>
  <c r="V11" s="1"/>
  <c r="E10"/>
  <c r="L10"/>
  <c r="N10"/>
  <c r="M10" s="1"/>
  <c r="Q10"/>
  <c r="P10" s="1"/>
  <c r="T10"/>
  <c r="S10" s="1"/>
  <c r="E9"/>
  <c r="D9" s="1"/>
  <c r="F9"/>
  <c r="K9"/>
  <c r="L9"/>
  <c r="N9"/>
  <c r="M9" s="1"/>
  <c r="O9"/>
  <c r="Q9"/>
  <c r="P9" s="1"/>
  <c r="C8"/>
  <c r="E8"/>
  <c r="D8" s="1"/>
  <c r="F8"/>
  <c r="K8"/>
  <c r="J8" s="1"/>
  <c r="E7"/>
  <c r="D7" s="1"/>
  <c r="K7"/>
  <c r="J7" s="1"/>
  <c r="J4"/>
  <c r="P5"/>
  <c r="Y5"/>
  <c r="Y6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D137"/>
  <c r="AD138"/>
  <c r="AD139"/>
  <c r="AD140"/>
  <c r="AD141"/>
  <c r="AC136"/>
  <c r="AB136" s="1"/>
  <c r="AF136"/>
  <c r="AD125"/>
  <c r="AA127"/>
  <c r="AD127"/>
  <c r="AA128"/>
  <c r="AD128"/>
  <c r="AD129"/>
  <c r="AD130"/>
  <c r="AD131"/>
  <c r="AC127"/>
  <c r="AB127" s="1"/>
  <c r="AF127"/>
  <c r="AC128"/>
  <c r="AB128" s="1"/>
  <c r="AF128"/>
  <c r="AF117"/>
  <c r="AD97"/>
  <c r="AF87"/>
  <c r="AF65"/>
  <c r="AF57"/>
  <c r="AD48"/>
  <c r="AA54"/>
  <c r="AF114"/>
  <c r="AC114"/>
  <c r="AB114" s="1"/>
  <c r="AF124"/>
  <c r="AC124"/>
  <c r="AB124" s="1"/>
  <c r="AF134"/>
  <c r="AC134"/>
  <c r="AB134" s="1"/>
  <c r="AD49"/>
  <c r="AF84"/>
  <c r="AF94"/>
  <c r="AD114"/>
  <c r="AA114"/>
  <c r="AD124"/>
  <c r="AA124"/>
  <c r="AD134"/>
  <c r="AA134"/>
  <c r="AD38"/>
  <c r="AD44"/>
  <c r="AF34"/>
  <c r="E5"/>
  <c r="D5" s="1"/>
  <c r="D10"/>
  <c r="Y10"/>
  <c r="AI128"/>
  <c r="AA135"/>
  <c r="AD135"/>
  <c r="AC135"/>
  <c r="AB135" s="1"/>
  <c r="AF135"/>
  <c r="AC125"/>
  <c r="AB125" s="1"/>
  <c r="AF125"/>
  <c r="AA125"/>
  <c r="AD115"/>
  <c r="AD105"/>
  <c r="AF95"/>
  <c r="AF45"/>
  <c r="AJ127"/>
  <c r="AJ135"/>
  <c r="AG135"/>
  <c r="AG144"/>
  <c r="AG154"/>
  <c r="AG155"/>
  <c r="AD107" l="1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C8" s="1"/>
  <c r="AB8" s="1"/>
  <c r="AA87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J134"/>
  <c r="AJ128"/>
  <c r="Y46"/>
  <c r="L11"/>
  <c r="S16"/>
  <c r="M135"/>
  <c r="P139"/>
  <c r="AA139"/>
  <c r="AC139"/>
  <c r="AB139" s="1"/>
  <c r="AF139"/>
  <c r="D137"/>
  <c r="AC137"/>
  <c r="AB137" s="1"/>
  <c r="AA137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M25"/>
  <c r="I27"/>
  <c r="M26"/>
  <c r="I37"/>
  <c r="AD37" s="1"/>
  <c r="M36"/>
  <c r="C47"/>
  <c r="M44"/>
  <c r="F47"/>
  <c r="M45"/>
  <c r="I47"/>
  <c r="M46"/>
  <c r="F57"/>
  <c r="M55"/>
  <c r="I57"/>
  <c r="M56"/>
  <c r="C67"/>
  <c r="M64"/>
  <c r="AJ139"/>
  <c r="AD99"/>
  <c r="S98"/>
  <c r="L51"/>
  <c r="Y47"/>
  <c r="G141"/>
  <c r="AA141"/>
  <c r="AC141"/>
  <c r="AB141" s="1"/>
  <c r="AF141"/>
  <c r="P140"/>
  <c r="AA140"/>
  <c r="AF140"/>
  <c r="AC140"/>
  <c r="AB140" s="1"/>
  <c r="D146"/>
  <c r="AA146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G158"/>
  <c r="AC158"/>
  <c r="AB158" s="1"/>
  <c r="AI137"/>
  <c r="AD91"/>
  <c r="AC147"/>
  <c r="AC156"/>
  <c r="AA159"/>
  <c r="AA160"/>
  <c r="AA158"/>
  <c r="AC161"/>
  <c r="AB161" s="1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D108"/>
  <c r="AF105"/>
  <c r="AA65"/>
  <c r="M10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AD30" s="1"/>
  <c r="C71"/>
  <c r="Y64"/>
  <c r="F68"/>
  <c r="P65"/>
  <c r="P66"/>
  <c r="I68"/>
  <c r="O69"/>
  <c r="S68"/>
  <c r="O71"/>
  <c r="Y68"/>
  <c r="C78"/>
  <c r="AC78" s="1"/>
  <c r="AB78" s="1"/>
  <c r="P74"/>
  <c r="C106"/>
  <c r="AD106" s="1"/>
  <c r="J104"/>
  <c r="O119"/>
  <c r="AD119" s="1"/>
  <c r="S118"/>
  <c r="O121"/>
  <c r="AD121" s="1"/>
  <c r="Y118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O50"/>
  <c r="AD50" s="1"/>
  <c r="Y49"/>
  <c r="C56"/>
  <c r="AD56" s="1"/>
  <c r="C57"/>
  <c r="P54"/>
  <c r="C60"/>
  <c r="S55"/>
  <c r="F6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F58"/>
  <c r="M114"/>
  <c r="M156"/>
  <c r="AA4"/>
  <c r="AF11"/>
  <c r="AD31"/>
  <c r="AC24"/>
  <c r="AB24" s="1"/>
  <c r="AA24"/>
  <c r="AA84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I115" s="1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155"/>
  <c r="M145"/>
  <c r="M125"/>
  <c r="M115"/>
  <c r="M146"/>
  <c r="M106"/>
  <c r="M154"/>
  <c r="M144"/>
  <c r="M134"/>
  <c r="AD8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20"/>
  <c r="G116"/>
  <c r="AC119"/>
  <c r="AB119" s="1"/>
  <c r="AF119"/>
  <c r="AA119"/>
  <c r="G119"/>
  <c r="AI114"/>
  <c r="AJ114"/>
  <c r="D121"/>
  <c r="AC121"/>
  <c r="AB121" s="1"/>
  <c r="AF121"/>
  <c r="AA121"/>
  <c r="G120"/>
  <c r="AA120"/>
  <c r="AC120"/>
  <c r="AB120" s="1"/>
  <c r="AF120"/>
  <c r="M118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F56"/>
  <c r="G56"/>
  <c r="M61"/>
  <c r="AF61"/>
  <c r="AA61"/>
  <c r="AC61"/>
  <c r="AB61" s="1"/>
  <c r="G60"/>
  <c r="AA60"/>
  <c r="AC60"/>
  <c r="AB60" s="1"/>
  <c r="AF60"/>
  <c r="J59"/>
  <c r="AC59"/>
  <c r="AB59" s="1"/>
  <c r="AF59"/>
  <c r="AA59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C27"/>
  <c r="AB27" s="1"/>
  <c r="J30"/>
  <c r="AC30"/>
  <c r="AB30" s="1"/>
  <c r="AA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I84" l="1"/>
  <c r="AJ115"/>
  <c r="AA70"/>
  <c r="J118"/>
  <c r="C116"/>
  <c r="E116"/>
  <c r="AD117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I109" s="1"/>
  <c r="AJ84"/>
  <c r="AI74"/>
  <c r="AD71"/>
  <c r="AI71" s="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20"/>
  <c r="AJ120"/>
  <c r="AJ121"/>
  <c r="AI121"/>
  <c r="AG121" s="1"/>
  <c r="AI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J68"/>
  <c r="AJ71"/>
  <c r="AI55"/>
  <c r="AJ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I36"/>
  <c r="AJ36"/>
  <c r="AI38"/>
  <c r="AJ38"/>
  <c r="AI41"/>
  <c r="AJ41"/>
  <c r="AJ39"/>
  <c r="AI39"/>
  <c r="AJ40"/>
  <c r="AI40"/>
  <c r="AI27"/>
  <c r="AJ26"/>
  <c r="AI26"/>
  <c r="AJ30"/>
  <c r="AI30"/>
  <c r="AJ28"/>
  <c r="AI28"/>
  <c r="AJ29"/>
  <c r="AI29"/>
  <c r="AI3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57" l="1"/>
  <c r="G118"/>
  <c r="AF118"/>
  <c r="AC118"/>
  <c r="AB118" s="1"/>
  <c r="AA118"/>
  <c r="D116"/>
  <c r="AF116"/>
  <c r="AC116"/>
  <c r="AB116" s="1"/>
  <c r="AA116"/>
  <c r="AD116"/>
  <c r="AJ31"/>
  <c r="AI56"/>
  <c r="AG51"/>
  <c r="AG31"/>
  <c r="AJ106"/>
  <c r="AJ109"/>
  <c r="AG71"/>
  <c r="AB57"/>
  <c r="AI57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60" l="1"/>
  <c r="AJ116"/>
  <c r="AI116"/>
  <c r="AJ118"/>
  <c r="AI118"/>
  <c r="AI119"/>
  <c r="AJ119"/>
  <c r="AJ117"/>
  <c r="AI117"/>
  <c r="AG118" s="1"/>
  <c r="AG10"/>
  <c r="AG57"/>
  <c r="AG54"/>
  <c r="AG61"/>
  <c r="AG58"/>
  <c r="AG56"/>
  <c r="AG55"/>
  <c r="AG9"/>
  <c r="AG5"/>
  <c r="AG8"/>
  <c r="AG7"/>
  <c r="AG11"/>
  <c r="AG114" l="1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<sst xmlns="http://schemas.openxmlformats.org/spreadsheetml/2006/main" count="1907" uniqueCount="160">
  <si>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</si>
  <si>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</si>
  <si>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</si>
  <si>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</si>
  <si>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</si>
  <si>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</si>
  <si>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</si>
  <si>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</si>
  <si>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</si>
  <si>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</si>
  <si>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</si>
  <si>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</si>
  <si>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</si>
  <si>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</si>
  <si>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</si>
  <si>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</si>
  <si>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</si>
  <si>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</si>
  <si>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</si>
  <si>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</si>
  <si>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</si>
  <si>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</si>
  <si>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</si>
  <si>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</si>
  <si>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</si>
  <si>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</si>
  <si>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</si>
  <si>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</si>
  <si>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</si>
  <si>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</si>
  <si>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</si>
  <si>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</si>
  <si>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</si>
  <si>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</si>
  <si>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</si>
  <si>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</si>
  <si>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</si>
  <si>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</si>
  <si>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</si>
  <si>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</si>
  <si>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</si>
  <si>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</si>
  <si>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</si>
  <si>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</si>
  <si>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</si>
  <si>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</si>
  <si>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</si>
  <si>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</si>
  <si>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</si>
  <si>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</si>
  <si>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</si>
  <si>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</si>
  <si>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</si>
  <si>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</si>
  <si>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</si>
  <si>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</si>
  <si>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</si>
  <si>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</si>
  <si>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</si>
  <si>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</si>
  <si>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</si>
  <si>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</si>
  <si>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</si>
  <si>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</si>
  <si>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</si>
  <si>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</si>
  <si>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</si>
  <si>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</si>
  <si>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</si>
  <si>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</si>
  <si>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</si>
  <si>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</si>
  <si>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Uğur Beşok  </t>
  </si>
  <si>
    <t xml:space="preserve">Abdülkadir Taşçı </t>
  </si>
  <si>
    <t xml:space="preserve">Suat Uğurlu   </t>
  </si>
  <si>
    <t>Mehmet Emin Özbağcı</t>
  </si>
  <si>
    <t>Sadi Uluçay</t>
  </si>
  <si>
    <t xml:space="preserve">Ahmet Arapoğlu       </t>
  </si>
  <si>
    <t>Sadi Özkan</t>
  </si>
  <si>
    <t xml:space="preserve">Akif Ercenik </t>
  </si>
  <si>
    <t xml:space="preserve">Zihni Şimşek    </t>
  </si>
  <si>
    <t xml:space="preserve">Sedat Taşkın </t>
  </si>
  <si>
    <t>Metin Özvarna</t>
  </si>
  <si>
    <t>Erdem Demir</t>
  </si>
  <si>
    <t>Rüştü Mutlu</t>
  </si>
  <si>
    <t>İsmail Atak</t>
  </si>
  <si>
    <t xml:space="preserve">Halil İbrahim Serbest </t>
  </si>
  <si>
    <t>Mustafa Özyar</t>
  </si>
  <si>
    <t>Mustafa Bayram</t>
  </si>
  <si>
    <t xml:space="preserve">Bülent Milli   </t>
  </si>
  <si>
    <t xml:space="preserve">Kenan Milli </t>
  </si>
  <si>
    <t>Arif Ercenik</t>
  </si>
  <si>
    <t>Halit Döneray</t>
  </si>
  <si>
    <t>Sadullah Şen</t>
  </si>
  <si>
    <t xml:space="preserve">Ali Kemal Gençcan                </t>
  </si>
  <si>
    <t>Erol Hacıoğlu</t>
  </si>
  <si>
    <t>Halit İbak</t>
  </si>
  <si>
    <t>Güngör Akyüz</t>
  </si>
  <si>
    <t>Suha Tükenmez</t>
  </si>
  <si>
    <t>Emin Güreşçi</t>
  </si>
  <si>
    <t>Selahattin Eker</t>
  </si>
  <si>
    <t>Murat Gir</t>
  </si>
  <si>
    <t>Hamit Baybars Erdoğan</t>
  </si>
  <si>
    <t>Murat Erdoğan</t>
  </si>
  <si>
    <t>İbrahim Demirok</t>
  </si>
  <si>
    <t>Mert Kirteler</t>
  </si>
  <si>
    <t>Ekrem Kara</t>
  </si>
  <si>
    <t>Dursun Temel</t>
  </si>
  <si>
    <t>Yasin Örnek</t>
  </si>
  <si>
    <t>Turhan Önde</t>
  </si>
  <si>
    <t xml:space="preserve">Serpil Pınar </t>
  </si>
  <si>
    <t>Barış Acar</t>
  </si>
  <si>
    <t xml:space="preserve">Aydın Demirkol     </t>
  </si>
  <si>
    <t>Burak Kalyoncu</t>
  </si>
  <si>
    <t>Serkan Sensu</t>
  </si>
  <si>
    <t>Mustafa Vatansever</t>
  </si>
  <si>
    <t xml:space="preserve">Mustafa Kundakcı </t>
  </si>
  <si>
    <t xml:space="preserve">Ferhan Şengün    </t>
  </si>
  <si>
    <t>Mehmet Ekşioğlu</t>
  </si>
  <si>
    <t>Serkan Aldoğan</t>
  </si>
  <si>
    <t>Suat Mahmut Edizaslan</t>
  </si>
  <si>
    <t>Taner Çıtır</t>
  </si>
  <si>
    <t xml:space="preserve">Suavi Demircioğlu </t>
  </si>
  <si>
    <t>Buluthan Alkan</t>
  </si>
  <si>
    <t>Tarık Memişoğlu</t>
  </si>
  <si>
    <t>Somer Bekiroğlu</t>
  </si>
  <si>
    <t>Hasan Özdemir</t>
  </si>
  <si>
    <t>Metin Yıldırım</t>
  </si>
  <si>
    <t xml:space="preserve">Jak Ovadya </t>
  </si>
  <si>
    <t xml:space="preserve">İlker Bakır </t>
  </si>
  <si>
    <t xml:space="preserve">Ali Yit </t>
  </si>
  <si>
    <t>Erdoğan Çınar</t>
  </si>
  <si>
    <t xml:space="preserve">Mengü Kökdemir </t>
  </si>
  <si>
    <t xml:space="preserve">Hamza Özer   </t>
  </si>
  <si>
    <t>Hasan Doğan</t>
  </si>
  <si>
    <t>Cihan Koç</t>
  </si>
  <si>
    <t>Semih Bulgur</t>
  </si>
  <si>
    <t xml:space="preserve">Menderes Ünal </t>
  </si>
  <si>
    <t xml:space="preserve">Turgut Kanbur </t>
  </si>
  <si>
    <t>Tuncay Akçadağ</t>
  </si>
  <si>
    <t>Uğur Sertçelik</t>
  </si>
  <si>
    <t>İlhan Aslan</t>
  </si>
  <si>
    <t>Murat Kılıç</t>
  </si>
  <si>
    <t>Bekir Bayraktar</t>
  </si>
  <si>
    <t xml:space="preserve">Selim Kurtulmuş </t>
  </si>
  <si>
    <t>Ebru Erdoğan</t>
  </si>
  <si>
    <t xml:space="preserve">Nezih Görgün </t>
  </si>
  <si>
    <t>Necmi Kürşat Gürünlü</t>
  </si>
  <si>
    <t>Cemil Yener</t>
  </si>
  <si>
    <t>Behçet Turhan</t>
  </si>
  <si>
    <t>Koray Ay</t>
  </si>
  <si>
    <t>Ali Ahsani</t>
  </si>
  <si>
    <t>Elif Gamze Gözne</t>
  </si>
  <si>
    <t>Metin Güler</t>
  </si>
  <si>
    <t xml:space="preserve">Oğuz Karakaş </t>
  </si>
  <si>
    <t>Onur Türkmen</t>
  </si>
  <si>
    <t>İsmail Akdemir</t>
  </si>
  <si>
    <t>Ergün  Akdemir</t>
  </si>
  <si>
    <t>Ali Sait Özgen</t>
  </si>
  <si>
    <t>Murat Dalkılıç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</si>
</sst>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1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429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8" fillId="7" borderId="8" xfId="0" quotePrefix="1" applyFont="1" applyFill="1" applyBorder="1" applyAlignment="1" applyProtection="1">
      <alignment horizontal="center" vertical="center"/>
    </xf>
    <xf numFmtId="0" fontId="28" fillId="7" borderId="9" xfId="0" quotePrefix="1" applyFont="1" applyFill="1" applyBorder="1" applyAlignment="1" applyProtection="1">
      <alignment horizontal="center" vertical="center"/>
    </xf>
    <xf numFmtId="0" fontId="28" fillId="7" borderId="17" xfId="0" quotePrefix="1" applyFont="1" applyFill="1" applyBorder="1" applyAlignment="1" applyProtection="1">
      <alignment horizontal="center" vertical="center"/>
    </xf>
    <xf numFmtId="0" fontId="28" fillId="5" borderId="8" xfId="3" quotePrefix="1" applyFont="1" applyFill="1" applyBorder="1" applyAlignment="1" applyProtection="1">
      <alignment horizontal="center" vertical="center"/>
    </xf>
    <xf numFmtId="0" fontId="28" fillId="5" borderId="9" xfId="3" applyFont="1" applyFill="1" applyBorder="1" applyAlignment="1" applyProtection="1">
      <alignment horizontal="center" vertical="center"/>
    </xf>
    <xf numFmtId="0" fontId="28" fillId="5" borderId="17" xfId="3" quotePrefix="1" applyFont="1" applyFill="1" applyBorder="1" applyAlignment="1" applyProtection="1">
      <alignment horizontal="center" vertical="center"/>
    </xf>
    <xf numFmtId="0" fontId="28" fillId="5" borderId="16" xfId="0" applyFont="1" applyFill="1" applyBorder="1" applyAlignment="1" applyProtection="1">
      <alignment horizontal="center" vertical="center"/>
    </xf>
    <xf numFmtId="0" fontId="28" fillId="5" borderId="9" xfId="0" applyFont="1" applyFill="1" applyBorder="1" applyAlignment="1" applyProtection="1">
      <alignment horizontal="center" vertical="center"/>
    </xf>
    <xf numFmtId="0" fontId="28" fillId="5" borderId="17" xfId="0" applyFont="1" applyFill="1" applyBorder="1" applyAlignment="1" applyProtection="1">
      <alignment horizontal="center" vertical="center"/>
    </xf>
    <xf numFmtId="0" fontId="28" fillId="5" borderId="8" xfId="0" applyFont="1" applyFill="1" applyBorder="1" applyAlignment="1" applyProtection="1">
      <alignment horizontal="center" vertical="center"/>
    </xf>
    <xf numFmtId="0" fontId="27" fillId="5" borderId="26" xfId="0" applyFont="1" applyFill="1" applyBorder="1" applyAlignment="1" applyProtection="1">
      <alignment horizontal="center" vertical="center"/>
    </xf>
    <xf numFmtId="164" fontId="27" fillId="5" borderId="34" xfId="0" quotePrefix="1" applyNumberFormat="1" applyFont="1" applyFill="1" applyBorder="1" applyAlignment="1" applyProtection="1">
      <alignment horizontal="center" vertical="center"/>
    </xf>
    <xf numFmtId="0" fontId="28" fillId="5" borderId="1" xfId="0" quotePrefix="1" applyFont="1" applyFill="1" applyBorder="1" applyAlignment="1" applyProtection="1">
      <alignment horizontal="center" vertical="center"/>
    </xf>
    <xf numFmtId="0" fontId="28" fillId="5" borderId="2" xfId="3" applyFont="1" applyFill="1" applyBorder="1" applyAlignment="1" applyProtection="1">
      <alignment horizontal="center" vertical="center"/>
    </xf>
    <xf numFmtId="0" fontId="28" fillId="5" borderId="3" xfId="0" quotePrefix="1" applyFont="1" applyFill="1" applyBorder="1" applyAlignment="1" applyProtection="1">
      <alignment horizontal="center" vertical="center"/>
    </xf>
    <xf numFmtId="0" fontId="28" fillId="7" borderId="1" xfId="0" quotePrefix="1" applyFont="1" applyFill="1" applyBorder="1" applyAlignment="1" applyProtection="1">
      <alignment horizontal="center" vertical="center"/>
    </xf>
    <xf numFmtId="0" fontId="28" fillId="7" borderId="2" xfId="0" quotePrefix="1" applyFont="1" applyFill="1" applyBorder="1" applyAlignment="1" applyProtection="1">
      <alignment horizontal="center" vertical="center"/>
    </xf>
    <xf numFmtId="0" fontId="28" fillId="7" borderId="3" xfId="0" quotePrefix="1" applyFont="1" applyFill="1" applyBorder="1" applyAlignment="1" applyProtection="1">
      <alignment horizontal="center" vertical="center"/>
    </xf>
    <xf numFmtId="0" fontId="28" fillId="5" borderId="1" xfId="3" quotePrefix="1" applyFont="1" applyFill="1" applyBorder="1" applyAlignment="1" applyProtection="1">
      <alignment horizontal="center" vertical="center"/>
    </xf>
    <xf numFmtId="0" fontId="28" fillId="5" borderId="3" xfId="3" quotePrefix="1" applyFont="1" applyFill="1" applyBorder="1" applyAlignment="1" applyProtection="1">
      <alignment horizontal="center" vertical="center"/>
    </xf>
    <xf numFmtId="0" fontId="28" fillId="5" borderId="4" xfId="0" applyFont="1" applyFill="1" applyBorder="1" applyAlignment="1" applyProtection="1">
      <alignment horizontal="center" vertical="center"/>
    </xf>
    <xf numFmtId="0" fontId="28" fillId="5" borderId="2" xfId="0" applyFont="1" applyFill="1" applyBorder="1" applyAlignment="1" applyProtection="1">
      <alignment horizontal="center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</xf>
    <xf numFmtId="0" fontId="27" fillId="5" borderId="12" xfId="0" applyFont="1" applyFill="1" applyBorder="1" applyAlignment="1" applyProtection="1">
      <alignment horizontal="center" vertical="center"/>
    </xf>
    <xf numFmtId="164" fontId="27" fillId="5" borderId="35" xfId="0" quotePrefix="1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center" vertical="center"/>
    </xf>
    <xf numFmtId="0" fontId="28" fillId="5" borderId="29" xfId="0" quotePrefix="1" applyFont="1" applyFill="1" applyBorder="1" applyAlignment="1" applyProtection="1">
      <alignment horizontal="center" vertical="center"/>
    </xf>
    <xf numFmtId="0" fontId="28" fillId="5" borderId="30" xfId="3" applyFont="1" applyFill="1" applyBorder="1" applyAlignment="1" applyProtection="1">
      <alignment horizontal="center" vertical="center"/>
    </xf>
    <xf numFmtId="0" fontId="28" fillId="5" borderId="31" xfId="0" quotePrefix="1" applyFont="1" applyFill="1" applyBorder="1" applyAlignment="1" applyProtection="1">
      <alignment horizontal="center" vertical="center"/>
    </xf>
    <xf numFmtId="0" fontId="28" fillId="7" borderId="29" xfId="0" quotePrefix="1" applyFont="1" applyFill="1" applyBorder="1" applyAlignment="1" applyProtection="1">
      <alignment horizontal="center" vertical="center"/>
    </xf>
    <xf numFmtId="0" fontId="28" fillId="7" borderId="30" xfId="0" quotePrefix="1" applyFont="1" applyFill="1" applyBorder="1" applyAlignment="1" applyProtection="1">
      <alignment horizontal="center" vertical="center"/>
    </xf>
    <xf numFmtId="0" fontId="28" fillId="7" borderId="31" xfId="0" quotePrefix="1" applyFont="1" applyFill="1" applyBorder="1" applyAlignment="1" applyProtection="1">
      <alignment horizontal="center" vertical="center"/>
    </xf>
    <xf numFmtId="0" fontId="28" fillId="5" borderId="33" xfId="0" applyFont="1" applyFill="1" applyBorder="1" applyAlignment="1" applyProtection="1">
      <alignment horizontal="center" vertical="center"/>
    </xf>
    <xf numFmtId="0" fontId="28" fillId="5" borderId="30" xfId="0" applyFont="1" applyFill="1" applyBorder="1" applyAlignment="1" applyProtection="1">
      <alignment horizontal="center" vertical="center"/>
    </xf>
    <xf numFmtId="0" fontId="28" fillId="5" borderId="31" xfId="0" applyFont="1" applyFill="1" applyBorder="1" applyAlignment="1" applyProtection="1">
      <alignment horizontal="center" vertical="center"/>
    </xf>
    <xf numFmtId="0" fontId="28" fillId="5" borderId="29" xfId="0" applyFont="1" applyFill="1" applyBorder="1" applyAlignment="1" applyProtection="1">
      <alignment horizontal="center" vertical="center"/>
    </xf>
    <xf numFmtId="0" fontId="27" fillId="5" borderId="13" xfId="0" applyFont="1" applyFill="1" applyBorder="1" applyAlignment="1" applyProtection="1">
      <alignment horizontal="center" vertical="center"/>
    </xf>
    <xf numFmtId="164" fontId="27" fillId="5" borderId="36" xfId="0" quotePrefix="1" applyNumberFormat="1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34" xfId="0" applyFont="1" applyFill="1" applyBorder="1" applyAlignment="1" applyProtection="1">
      <alignment horizontal="center" vertical="center"/>
    </xf>
    <xf numFmtId="0" fontId="27" fillId="5" borderId="35" xfId="0" applyFont="1" applyFill="1" applyBorder="1" applyAlignment="1" applyProtection="1">
      <alignment horizontal="center" vertical="center"/>
    </xf>
    <xf numFmtId="0" fontId="27" fillId="5" borderId="36" xfId="0" applyFont="1" applyFill="1" applyBorder="1" applyAlignment="1" applyProtection="1">
      <alignment horizontal="center" vertical="center"/>
    </xf>
    <xf numFmtId="0" fontId="28" fillId="5" borderId="2" xfId="0" quotePrefix="1" applyFont="1" applyFill="1" applyBorder="1" applyAlignment="1" applyProtection="1">
      <alignment horizontal="center" vertical="center"/>
    </xf>
    <xf numFmtId="0" fontId="28" fillId="5" borderId="30" xfId="0" quotePrefix="1" applyFont="1" applyFill="1" applyBorder="1" applyAlignment="1" applyProtection="1">
      <alignment horizontal="center" vertical="center"/>
    </xf>
    <xf numFmtId="0" fontId="27" fillId="5" borderId="49" xfId="0" applyFont="1" applyFill="1" applyBorder="1" applyAlignment="1" applyProtection="1">
      <alignment horizontal="center" vertical="center"/>
    </xf>
    <xf numFmtId="0" fontId="28" fillId="5" borderId="51" xfId="0" quotePrefix="1" applyFont="1" applyFill="1" applyBorder="1" applyAlignment="1" applyProtection="1">
      <alignment horizontal="center" vertical="center"/>
    </xf>
    <xf numFmtId="0" fontId="28" fillId="5" borderId="52" xfId="3" applyFont="1" applyFill="1" applyBorder="1" applyAlignment="1" applyProtection="1">
      <alignment horizontal="center" vertical="center"/>
    </xf>
    <xf numFmtId="0" fontId="28" fillId="5" borderId="53" xfId="0" quotePrefix="1" applyFont="1" applyFill="1" applyBorder="1" applyAlignment="1" applyProtection="1">
      <alignment horizontal="center" vertical="center"/>
    </xf>
    <xf numFmtId="0" fontId="28" fillId="7" borderId="51" xfId="0" quotePrefix="1" applyFont="1" applyFill="1" applyBorder="1" applyAlignment="1" applyProtection="1">
      <alignment horizontal="center" vertical="center"/>
    </xf>
    <xf numFmtId="0" fontId="28" fillId="7" borderId="52" xfId="0" quotePrefix="1" applyFont="1" applyFill="1" applyBorder="1" applyAlignment="1" applyProtection="1">
      <alignment horizontal="center" vertical="center"/>
    </xf>
    <xf numFmtId="0" fontId="28" fillId="7" borderId="53" xfId="0" quotePrefix="1" applyFont="1" applyFill="1" applyBorder="1" applyAlignment="1" applyProtection="1">
      <alignment horizontal="center" vertical="center"/>
    </xf>
    <xf numFmtId="0" fontId="28" fillId="5" borderId="54" xfId="0" applyFont="1" applyFill="1" applyBorder="1" applyAlignment="1" applyProtection="1">
      <alignment horizontal="center" vertical="center"/>
    </xf>
    <xf numFmtId="0" fontId="28" fillId="5" borderId="52" xfId="0" applyFont="1" applyFill="1" applyBorder="1" applyAlignment="1" applyProtection="1">
      <alignment horizontal="center" vertical="center"/>
    </xf>
    <xf numFmtId="0" fontId="28" fillId="5" borderId="53" xfId="0" applyFont="1" applyFill="1" applyBorder="1" applyAlignment="1" applyProtection="1">
      <alignment horizontal="center" vertical="center"/>
    </xf>
    <xf numFmtId="0" fontId="28" fillId="5" borderId="51" xfId="0" applyFont="1" applyFill="1" applyBorder="1" applyAlignment="1" applyProtection="1">
      <alignment horizontal="center" vertical="center"/>
    </xf>
    <xf numFmtId="164" fontId="27" fillId="5" borderId="55" xfId="0" quotePrefix="1" applyNumberFormat="1" applyFont="1" applyFill="1" applyBorder="1" applyAlignment="1" applyProtection="1">
      <alignment horizontal="center" vertical="center"/>
    </xf>
    <xf numFmtId="0" fontId="28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8" fillId="5" borderId="39" xfId="3" quotePrefix="1" applyFont="1" applyFill="1" applyBorder="1" applyAlignment="1" applyProtection="1">
      <alignment horizontal="center" vertical="center"/>
    </xf>
    <xf numFmtId="0" fontId="28" fillId="5" borderId="20" xfId="3" applyFont="1" applyFill="1" applyBorder="1" applyAlignment="1" applyProtection="1">
      <alignment horizontal="center" vertical="center"/>
    </xf>
    <xf numFmtId="0" fontId="28" fillId="5" borderId="47" xfId="3" quotePrefix="1" applyFont="1" applyFill="1" applyBorder="1" applyAlignment="1" applyProtection="1">
      <alignment horizontal="center" vertical="center"/>
    </xf>
    <xf numFmtId="0" fontId="28" fillId="5" borderId="38" xfId="3" quotePrefix="1" applyFont="1" applyFill="1" applyBorder="1" applyAlignment="1" applyProtection="1">
      <alignment horizontal="center" vertical="center"/>
    </xf>
    <xf numFmtId="0" fontId="28" fillId="5" borderId="25" xfId="3" applyFont="1" applyFill="1" applyBorder="1" applyAlignment="1" applyProtection="1">
      <alignment horizontal="center" vertical="center"/>
    </xf>
    <xf numFmtId="0" fontId="28" fillId="5" borderId="56" xfId="3" quotePrefix="1" applyFont="1" applyFill="1" applyBorder="1" applyAlignment="1" applyProtection="1">
      <alignment horizontal="center" vertical="center"/>
    </xf>
    <xf numFmtId="0" fontId="28" fillId="0" borderId="51" xfId="0" quotePrefix="1" applyFont="1" applyFill="1" applyBorder="1" applyAlignment="1" applyProtection="1">
      <alignment horizontal="center" vertical="center"/>
    </xf>
    <xf numFmtId="0" fontId="28" fillId="0" borderId="52" xfId="3" applyFont="1" applyFill="1" applyBorder="1" applyAlignment="1" applyProtection="1">
      <alignment horizontal="center" vertical="center"/>
    </xf>
    <xf numFmtId="0" fontId="28" fillId="0" borderId="53" xfId="0" quotePrefix="1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0" fontId="28" fillId="0" borderId="52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1" xfId="0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 applyProtection="1">
      <alignment horizontal="center" vertical="center"/>
    </xf>
    <xf numFmtId="164" fontId="27" fillId="0" borderId="55" xfId="0" quotePrefix="1" applyNumberFormat="1" applyFont="1" applyFill="1" applyBorder="1" applyAlignment="1" applyProtection="1">
      <alignment horizontal="center" vertical="center"/>
    </xf>
    <xf numFmtId="0" fontId="28" fillId="0" borderId="49" xfId="0" applyFont="1" applyFill="1" applyBorder="1" applyAlignment="1">
      <alignment horizontal="left" vertical="center"/>
    </xf>
    <xf numFmtId="0" fontId="28" fillId="0" borderId="1" xfId="0" quotePrefix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3" xfId="0" quotePrefix="1" applyFont="1" applyFill="1" applyBorder="1" applyAlignment="1" applyProtection="1">
      <alignment horizontal="center" vertical="center"/>
    </xf>
    <xf numFmtId="0" fontId="28" fillId="0" borderId="1" xfId="3" quotePrefix="1" applyFont="1" applyFill="1" applyBorder="1" applyAlignment="1" applyProtection="1">
      <alignment horizontal="center" vertical="center"/>
    </xf>
    <xf numFmtId="0" fontId="28" fillId="0" borderId="2" xfId="3" applyFont="1" applyFill="1" applyBorder="1" applyAlignment="1" applyProtection="1">
      <alignment horizontal="center" vertical="center"/>
    </xf>
    <xf numFmtId="0" fontId="28" fillId="0" borderId="3" xfId="3" quotePrefix="1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164" fontId="27" fillId="0" borderId="35" xfId="0" quotePrefix="1" applyNumberFormat="1" applyFont="1" applyFill="1" applyBorder="1" applyAlignment="1" applyProtection="1">
      <alignment horizontal="center" vertical="center"/>
    </xf>
    <xf numFmtId="0" fontId="28" fillId="0" borderId="8" xfId="3" quotePrefix="1" applyFont="1" applyFill="1" applyBorder="1" applyAlignment="1" applyProtection="1">
      <alignment horizontal="center" vertical="center"/>
    </xf>
    <xf numFmtId="0" fontId="28" fillId="0" borderId="9" xfId="3" applyFont="1" applyFill="1" applyBorder="1" applyAlignment="1" applyProtection="1">
      <alignment horizontal="center" vertical="center"/>
    </xf>
    <xf numFmtId="0" fontId="28" fillId="0" borderId="17" xfId="3" quotePrefix="1" applyFont="1" applyFill="1" applyBorder="1" applyAlignment="1" applyProtection="1">
      <alignment horizontal="center" vertical="center"/>
    </xf>
    <xf numFmtId="0" fontId="28" fillId="0" borderId="29" xfId="0" quotePrefix="1" applyFont="1" applyFill="1" applyBorder="1" applyAlignment="1" applyProtection="1">
      <alignment horizontal="center" vertical="center"/>
    </xf>
    <xf numFmtId="0" fontId="28" fillId="0" borderId="30" xfId="3" applyFont="1" applyFill="1" applyBorder="1" applyAlignment="1" applyProtection="1">
      <alignment horizontal="center" vertical="center"/>
    </xf>
    <xf numFmtId="0" fontId="28" fillId="0" borderId="31" xfId="0" quotePrefix="1" applyFont="1" applyFill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8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30" fillId="0" borderId="1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26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0" fontId="30" fillId="0" borderId="26" xfId="0" applyFont="1" applyFill="1" applyBorder="1" applyAlignment="1">
      <alignment horizontal="left" vertical="center" wrapText="1"/>
    </xf>
    <xf numFmtId="0" fontId="30" fillId="0" borderId="26" xfId="0" applyFont="1" applyFill="1" applyBorder="1" applyAlignment="1">
      <alignment vertical="center"/>
    </xf>
    <xf numFmtId="0" fontId="30" fillId="0" borderId="12" xfId="0" applyFont="1" applyFill="1" applyBorder="1"/>
    <xf numFmtId="0" fontId="28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30" fillId="0" borderId="13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vertical="center"/>
    </xf>
    <xf numFmtId="0" fontId="30" fillId="0" borderId="13" xfId="0" applyFont="1" applyFill="1" applyBorder="1"/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47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8" fillId="0" borderId="22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8" fillId="0" borderId="27" xfId="1" applyFont="1" applyBorder="1" applyAlignment="1" applyProtection="1">
      <alignment horizontal="center" vertical="center"/>
      <protection locked="0"/>
    </xf>
    <xf numFmtId="0" fontId="18" fillId="0" borderId="19" xfId="1" applyFont="1" applyBorder="1" applyAlignment="1" applyProtection="1">
      <alignment horizontal="center" vertical="center"/>
      <protection locked="0"/>
    </xf>
    <xf numFmtId="0" fontId="18" fillId="0" borderId="2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 applyProtection="1">
      <alignment horizontal="center" vertic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30" fillId="0" borderId="26" xfId="0" applyFont="1" applyFill="1" applyBorder="1"/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61"/>
  <sheetViews>
    <sheetView showGridLines="0" tabSelected="1" showWhiteSpace="0" topLeftCell="A13" zoomScaleSheetLayoutView="100" workbookViewId="0">
      <selection activeCell="F104" sqref="F104"/>
    </sheetView>
  </sheetViews>
  <sheetFormatPr defaultRowHeight="12.75"/>
  <cols>
    <col min="1" max="1" width="3.42578125" style="104" customWidth="1"/>
    <col min="2" max="2" width="28" style="114" bestFit="1" customWidth="1"/>
    <col min="3" max="3" width="2.140625" style="104" bestFit="1" customWidth="1"/>
    <col min="4" max="4" width="1.5703125" style="104" bestFit="1" customWidth="1"/>
    <col min="5" max="6" width="2" style="104" bestFit="1" customWidth="1"/>
    <col min="7" max="7" width="1.5703125" style="104" bestFit="1" customWidth="1"/>
    <col min="8" max="9" width="2" style="104" bestFit="1" customWidth="1"/>
    <col min="10" max="10" width="1.5703125" style="104" bestFit="1" customWidth="1"/>
    <col min="11" max="12" width="2" style="104" bestFit="1" customWidth="1"/>
    <col min="13" max="13" width="1.5703125" style="104" bestFit="1" customWidth="1"/>
    <col min="14" max="15" width="2" style="104" bestFit="1" customWidth="1"/>
    <col min="16" max="16" width="1.5703125" style="104" bestFit="1" customWidth="1"/>
    <col min="17" max="18" width="2" style="104" bestFit="1" customWidth="1"/>
    <col min="19" max="19" width="1.5703125" style="104" bestFit="1" customWidth="1"/>
    <col min="20" max="21" width="2" style="104" bestFit="1" customWidth="1"/>
    <col min="22" max="22" width="1.5703125" style="104" bestFit="1" customWidth="1"/>
    <col min="23" max="24" width="2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23.5703125" style="104" customWidth="1"/>
    <col min="39" max="16384" width="9.140625" style="104"/>
  </cols>
  <sheetData>
    <row r="1" spans="1:38" ht="19.5" thickBot="1">
      <c r="A1" s="396" t="s">
        <v>49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</row>
    <row r="2" spans="1:38" ht="19.5" thickBot="1">
      <c r="A2" s="397" t="s">
        <v>68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9"/>
    </row>
    <row r="3" spans="1:38" ht="16.5" thickBot="1">
      <c r="A3" s="135" t="s">
        <v>0</v>
      </c>
      <c r="B3" s="136" t="s">
        <v>1</v>
      </c>
      <c r="C3" s="390">
        <v>1</v>
      </c>
      <c r="D3" s="394"/>
      <c r="E3" s="395"/>
      <c r="F3" s="390">
        <v>2</v>
      </c>
      <c r="G3" s="394"/>
      <c r="H3" s="395"/>
      <c r="I3" s="390">
        <v>3</v>
      </c>
      <c r="J3" s="394"/>
      <c r="K3" s="395"/>
      <c r="L3" s="390">
        <v>4</v>
      </c>
      <c r="M3" s="394"/>
      <c r="N3" s="395"/>
      <c r="O3" s="390">
        <v>5</v>
      </c>
      <c r="P3" s="394"/>
      <c r="Q3" s="395"/>
      <c r="R3" s="390">
        <v>6</v>
      </c>
      <c r="S3" s="394"/>
      <c r="T3" s="395"/>
      <c r="U3" s="390">
        <v>7</v>
      </c>
      <c r="V3" s="394"/>
      <c r="W3" s="395"/>
      <c r="X3" s="390">
        <v>8</v>
      </c>
      <c r="Y3" s="394"/>
      <c r="Z3" s="395"/>
      <c r="AA3" s="386" t="s">
        <v>10</v>
      </c>
      <c r="AB3" s="387"/>
      <c r="AC3" s="389"/>
      <c r="AD3" s="386" t="s">
        <v>48</v>
      </c>
      <c r="AE3" s="387"/>
      <c r="AF3" s="388"/>
      <c r="AG3" s="137" t="s">
        <v>33</v>
      </c>
      <c r="AH3" s="138" t="e">
        <f>#REF!</f>
        <v>#REF!</v>
      </c>
      <c r="AI3" s="139" t="s">
        <v>51</v>
      </c>
      <c r="AJ3" s="103" t="s">
        <v>52</v>
      </c>
    </row>
    <row r="4" spans="1:38" ht="15.75">
      <c r="A4" s="140">
        <v>1</v>
      </c>
      <c r="B4" s="370" t="s">
        <v>73</v>
      </c>
      <c r="C4" s="173"/>
      <c r="D4" s="174"/>
      <c r="E4" s="175"/>
      <c r="F4" s="176">
        <f>IF('Gr S'!$N$9&lt;&gt;"",'Gr S'!$N$9,"")</f>
        <v>3</v>
      </c>
      <c r="G4" s="177" t="str">
        <f>IF(H4&lt;&gt;"",":","")</f>
        <v>:</v>
      </c>
      <c r="H4" s="178">
        <f>IF('Gr S'!$P$9&lt;&gt;"",'Gr S'!$P$9,"")</f>
        <v>1</v>
      </c>
      <c r="I4" s="176">
        <f>IF('Gr S'!$N$14&lt;&gt;"",'Gr S'!$N$14,"")</f>
        <v>3</v>
      </c>
      <c r="J4" s="177" t="str">
        <f>IF(K4&lt;&gt;"",":","")</f>
        <v>:</v>
      </c>
      <c r="K4" s="178">
        <f>IF('Gr S'!$P$14&lt;&gt;"",'Gr S'!$P$14,"")</f>
        <v>0</v>
      </c>
      <c r="L4" s="176">
        <f>IF('Gr S'!$N$4&lt;&gt;"",'Gr S'!$N$4,"")</f>
        <v>3</v>
      </c>
      <c r="M4" s="177" t="str">
        <f>IF($N$4&lt;&gt;"",":","")</f>
        <v>:</v>
      </c>
      <c r="N4" s="178">
        <f>IF('Gr S'!$P$4&lt;&gt;"",'Gr S'!$P$4,"")</f>
        <v>0</v>
      </c>
      <c r="O4" s="176">
        <f>IF('Gr S'!$E$19&lt;&gt;"",'Gr S'!$E$19,"")</f>
        <v>3</v>
      </c>
      <c r="P4" s="177" t="str">
        <f>IF(Q4&lt;&gt;"",":","")</f>
        <v>:</v>
      </c>
      <c r="Q4" s="178">
        <f>IF('Gr S'!$G$19&lt;&gt;"",'Gr S'!$G$19,"")</f>
        <v>1</v>
      </c>
      <c r="R4" s="176">
        <f>IF('Gr S'!$E$14&lt;&gt;"",'Gr S'!$E$14,"")</f>
        <v>3</v>
      </c>
      <c r="S4" s="177" t="str">
        <f>IF(T4&lt;&gt;"",":","")</f>
        <v>:</v>
      </c>
      <c r="T4" s="178">
        <f>IF('Gr S'!$G$14&lt;&gt;"",'Gr S'!$G$14,"")</f>
        <v>1</v>
      </c>
      <c r="U4" s="176">
        <f>IF('Gr S'!$E$9&lt;&gt;"",'Gr S'!$E$9,"")</f>
        <v>3</v>
      </c>
      <c r="V4" s="177" t="str">
        <f t="shared" ref="V4:V9" si="0">IF(W4&lt;&gt;"",":","")</f>
        <v>:</v>
      </c>
      <c r="W4" s="178">
        <f>IF('Gr S'!$G$9&lt;&gt;"",'Gr S'!$G$9,"")</f>
        <v>1</v>
      </c>
      <c r="X4" s="176">
        <f>IF('Gr S'!$E$4&lt;&gt;"",'Gr S'!$E$4,"")</f>
        <v>3</v>
      </c>
      <c r="Y4" s="177" t="str">
        <f t="shared" ref="Y4:Y10" si="1">IF(Z4&lt;&gt;"",":","")</f>
        <v>:</v>
      </c>
      <c r="Z4" s="178">
        <f>IF('Gr S'!$G$4&lt;&gt;"",'Gr S'!$G$4,"")</f>
        <v>0</v>
      </c>
      <c r="AA4" s="179">
        <f t="shared" ref="AA4:AA11" si="2">IF(C4&gt;E4,1)+IF(F4&gt;H4,1)+IF(I4&gt;K4,1)+IF(L4&gt;N4,1)+IF(O4&gt;Q4,1)+IF(R4&gt;T4,1)+IF(U4&gt;W4,1)+IF(X4&gt;Z4,1)</f>
        <v>7</v>
      </c>
      <c r="AB4" s="180" t="str">
        <f t="shared" ref="AB4" si="3">IF(AC4&lt;&gt;"",":","")</f>
        <v>:</v>
      </c>
      <c r="AC4" s="181">
        <f t="shared" ref="AC4:AC11" si="4">IF(E4&gt;C4,1)+IF(H4&gt;F4,1)+IF(K4&gt;I4,1)+IF(N4&gt;L4,1)+IF(Q4&gt;O4,1)+IF(T4&gt;R4,1)+IF(W4&gt;U4,1)+IF(Z4&gt;X4,1)</f>
        <v>0</v>
      </c>
      <c r="AD4" s="182">
        <f t="shared" ref="AD4:AD11" si="5">SUM(C4,F4,I4,L4,O4,R4,U4,X4)</f>
        <v>21</v>
      </c>
      <c r="AE4" s="180" t="s">
        <v>11</v>
      </c>
      <c r="AF4" s="180">
        <f>SUM(E4,H4,K4,N4,Q4,T4,W4,Z4)</f>
        <v>4</v>
      </c>
      <c r="AG4" s="183">
        <f>IF(AA4+AC4&gt;0,RANK(sonuc!AI4,sonuc!AI4:AI11),"")</f>
        <v>1</v>
      </c>
      <c r="AH4" s="183">
        <f>sonuc!AJ4</f>
        <v>7</v>
      </c>
      <c r="AI4" s="184">
        <f>(sonuc!AA4*1000+sonuc!AC4*200+(sonuc!AD4-sonuc!AF4)*20)</f>
        <v>7340</v>
      </c>
      <c r="AJ4" s="109">
        <f>IF(AA4+AC4&gt;0,sonuc!AA4+sonuc!AC4,"")</f>
        <v>7</v>
      </c>
      <c r="AK4" s="119"/>
    </row>
    <row r="5" spans="1:38" ht="15.75">
      <c r="A5" s="120">
        <v>2</v>
      </c>
      <c r="B5" s="355" t="s">
        <v>72</v>
      </c>
      <c r="C5" s="185">
        <f>+H4</f>
        <v>1</v>
      </c>
      <c r="D5" s="186" t="str">
        <f t="shared" ref="D5:D11" si="6">IF(E5&lt;&gt;"",":","")</f>
        <v>:</v>
      </c>
      <c r="E5" s="187">
        <f>+F4</f>
        <v>3</v>
      </c>
      <c r="F5" s="188"/>
      <c r="G5" s="189"/>
      <c r="H5" s="190"/>
      <c r="I5" s="191">
        <f>IF('Gr S'!$N$5&lt;&gt;"",'Gr S'!$N$5,"")</f>
        <v>2</v>
      </c>
      <c r="J5" s="186" t="str">
        <f>IF(K5&lt;&gt;"",":","")</f>
        <v>:</v>
      </c>
      <c r="K5" s="192">
        <f>IF('Gr S'!$P$5&lt;&gt;"",'Gr S'!$P$5,"")</f>
        <v>3</v>
      </c>
      <c r="L5" s="191">
        <f>IF('Gr S'!$N$15&lt;&gt;"",'Gr S'!$N$15,"")</f>
        <v>3</v>
      </c>
      <c r="M5" s="186" t="str">
        <f>IF($N$5&lt;&gt;"",":","")</f>
        <v>:</v>
      </c>
      <c r="N5" s="192">
        <f>IF('Gr S'!$P$15&lt;&gt;"",'Gr S'!$P$15,"")</f>
        <v>0</v>
      </c>
      <c r="O5" s="191">
        <f>IF('Gr S'!$E$15&lt;&gt;"",'Gr S'!$E$15,"")</f>
        <v>3</v>
      </c>
      <c r="P5" s="186" t="str">
        <f>IF(Q5&lt;&gt;"",":","")</f>
        <v>:</v>
      </c>
      <c r="Q5" s="192">
        <f>IF('Gr S'!$G$15&lt;&gt;"",'Gr S'!$G$15,"")</f>
        <v>0</v>
      </c>
      <c r="R5" s="191">
        <f>IF('Gr S'!$E$10&lt;&gt;"",'Gr S'!$E$10,"")</f>
        <v>3</v>
      </c>
      <c r="S5" s="186" t="str">
        <f>IF(T5&lt;&gt;"",":","")</f>
        <v>:</v>
      </c>
      <c r="T5" s="192">
        <f>IF('Gr S'!$G$10&lt;&gt;"",'Gr S'!$G$10,"")</f>
        <v>0</v>
      </c>
      <c r="U5" s="191">
        <f>IF('Gr S'!$E$5&lt;&gt;"",'Gr S'!$E$5,"")</f>
        <v>3</v>
      </c>
      <c r="V5" s="186" t="str">
        <f t="shared" si="0"/>
        <v>:</v>
      </c>
      <c r="W5" s="192">
        <f>IF('Gr S'!$G$5&lt;&gt;"",'Gr S'!$G$5,"")</f>
        <v>0</v>
      </c>
      <c r="X5" s="191">
        <f>IF('Gr S'!$E$20&lt;&gt;"",'Gr S'!$E$20,"")</f>
        <v>1</v>
      </c>
      <c r="Y5" s="186" t="str">
        <f t="shared" si="1"/>
        <v>:</v>
      </c>
      <c r="Z5" s="192">
        <f>IF('Gr S'!$G$20&lt;&gt;"",'Gr S'!$G$20,"")</f>
        <v>3</v>
      </c>
      <c r="AA5" s="193">
        <f t="shared" si="2"/>
        <v>4</v>
      </c>
      <c r="AB5" s="194" t="str">
        <f t="shared" ref="AB5:AB11" si="7">IF(AC5&lt;&gt;"",":","")</f>
        <v>:</v>
      </c>
      <c r="AC5" s="195">
        <f t="shared" si="4"/>
        <v>3</v>
      </c>
      <c r="AD5" s="196">
        <f t="shared" si="5"/>
        <v>16</v>
      </c>
      <c r="AE5" s="194" t="s">
        <v>11</v>
      </c>
      <c r="AF5" s="194">
        <f t="shared" ref="AF5:AF11" si="8">SUM(E5,H5,K5,N5,Q5,T5,W5,Z5)</f>
        <v>9</v>
      </c>
      <c r="AG5" s="197">
        <f>IF(AA5+AC5&gt;0,RANK(sonuc!AI5,sonuc!AI4:AI11),"")</f>
        <v>3</v>
      </c>
      <c r="AH5" s="197">
        <f>sonuc!AJ5</f>
        <v>7</v>
      </c>
      <c r="AI5" s="198">
        <f>(sonuc!AA5*1000+sonuc!AC5*200+(sonuc!AD5-sonuc!AF5)*20)</f>
        <v>4740</v>
      </c>
      <c r="AJ5" s="109">
        <f>IF(AA5+AC5&gt;0,sonuc!AA5+sonuc!AC5,"")</f>
        <v>7</v>
      </c>
      <c r="AK5" s="110"/>
    </row>
    <row r="6" spans="1:38" ht="15.75">
      <c r="A6" s="120">
        <v>3</v>
      </c>
      <c r="B6" s="356" t="s">
        <v>74</v>
      </c>
      <c r="C6" s="185">
        <f>+K4</f>
        <v>0</v>
      </c>
      <c r="D6" s="200" t="str">
        <f t="shared" si="6"/>
        <v>:</v>
      </c>
      <c r="E6" s="187">
        <f>+I4</f>
        <v>3</v>
      </c>
      <c r="F6" s="191">
        <f>+K5</f>
        <v>3</v>
      </c>
      <c r="G6" s="186" t="str">
        <f t="shared" ref="G6:G11" si="9">IF(H6&lt;&gt;"",":","")</f>
        <v>:</v>
      </c>
      <c r="H6" s="192">
        <f>+I5</f>
        <v>2</v>
      </c>
      <c r="I6" s="188"/>
      <c r="J6" s="189"/>
      <c r="K6" s="190"/>
      <c r="L6" s="191">
        <f>IF('Gr S'!$P$11&lt;&gt;"",'Gr S'!$P$11,"")</f>
        <v>3</v>
      </c>
      <c r="M6" s="186" t="str">
        <f>IF($N$6&lt;&gt;"",":","")</f>
        <v>:</v>
      </c>
      <c r="N6" s="192">
        <f>IF('Gr S'!$N$11&lt;&gt;"",'Gr S'!$N$11,"")</f>
        <v>2</v>
      </c>
      <c r="O6" s="191">
        <f>IF('Gr S'!$E$11&lt;&gt;"",'Gr S'!$E$11,"")</f>
        <v>3</v>
      </c>
      <c r="P6" s="186" t="str">
        <f>IF(Q6&lt;&gt;"",":","")</f>
        <v>:</v>
      </c>
      <c r="Q6" s="192">
        <f>IF('Gr S'!$G$11&lt;&gt;"",'Gr S'!$G$11,"")</f>
        <v>1</v>
      </c>
      <c r="R6" s="191">
        <f>IF('Gr S'!$E$6&lt;&gt;"",'Gr S'!$E$6,"")</f>
        <v>3</v>
      </c>
      <c r="S6" s="186" t="str">
        <f>IF(T6&lt;&gt;"",":","")</f>
        <v>:</v>
      </c>
      <c r="T6" s="192">
        <f>IF('Gr S'!$G$6&lt;&gt;"",'Gr S'!$G$6,"")</f>
        <v>1</v>
      </c>
      <c r="U6" s="191">
        <f>IF('Gr S'!$E$21&lt;&gt;"",'Gr S'!$E$21,"")</f>
        <v>3</v>
      </c>
      <c r="V6" s="186" t="str">
        <f t="shared" si="0"/>
        <v>:</v>
      </c>
      <c r="W6" s="192">
        <f>IF('Gr S'!$G$21&lt;&gt;"",'Gr S'!$G$21,"")</f>
        <v>0</v>
      </c>
      <c r="X6" s="191">
        <f>IF('Gr S'!$E$16&lt;&gt;"",'Gr S'!$E$16,"")</f>
        <v>3</v>
      </c>
      <c r="Y6" s="186" t="str">
        <f t="shared" si="1"/>
        <v>:</v>
      </c>
      <c r="Z6" s="192">
        <f>IF('Gr S'!$G$16&lt;&gt;"",'Gr S'!$G$16,"")</f>
        <v>1</v>
      </c>
      <c r="AA6" s="193">
        <f t="shared" si="2"/>
        <v>6</v>
      </c>
      <c r="AB6" s="194" t="str">
        <f t="shared" si="7"/>
        <v>:</v>
      </c>
      <c r="AC6" s="195">
        <f t="shared" si="4"/>
        <v>1</v>
      </c>
      <c r="AD6" s="196">
        <f t="shared" si="5"/>
        <v>18</v>
      </c>
      <c r="AE6" s="194" t="s">
        <v>11</v>
      </c>
      <c r="AF6" s="194">
        <f t="shared" si="8"/>
        <v>10</v>
      </c>
      <c r="AG6" s="197">
        <f>IF(AA6+AC6&gt;0,RANK(sonuc!AI6,sonuc!AI$4:AI$11),"")</f>
        <v>2</v>
      </c>
      <c r="AH6" s="197">
        <f>sonuc!AJ6</f>
        <v>7</v>
      </c>
      <c r="AI6" s="198">
        <f>(sonuc!AA6*1000+sonuc!AC6*200+(sonuc!AD6-sonuc!AF6)*20)</f>
        <v>6360</v>
      </c>
      <c r="AJ6" s="109">
        <f>IF(AA6+AC6&gt;0,sonuc!AA6+sonuc!AC6,"")</f>
        <v>7</v>
      </c>
    </row>
    <row r="7" spans="1:38" ht="15.75">
      <c r="A7" s="120">
        <v>4</v>
      </c>
      <c r="B7" s="367" t="s">
        <v>77</v>
      </c>
      <c r="C7" s="185">
        <f>+N4</f>
        <v>0</v>
      </c>
      <c r="D7" s="186" t="str">
        <f t="shared" si="6"/>
        <v>:</v>
      </c>
      <c r="E7" s="187">
        <f>+L4</f>
        <v>3</v>
      </c>
      <c r="F7" s="185">
        <f>+N5</f>
        <v>0</v>
      </c>
      <c r="G7" s="186" t="str">
        <f t="shared" si="9"/>
        <v>:</v>
      </c>
      <c r="H7" s="187">
        <f>+L5</f>
        <v>3</v>
      </c>
      <c r="I7" s="185">
        <f>+N6</f>
        <v>2</v>
      </c>
      <c r="J7" s="186" t="str">
        <f t="shared" ref="J7:J11" si="10">IF(K7&lt;&gt;"",":","")</f>
        <v>:</v>
      </c>
      <c r="K7" s="187">
        <f>+L6</f>
        <v>3</v>
      </c>
      <c r="L7" s="188"/>
      <c r="M7" s="189"/>
      <c r="N7" s="190"/>
      <c r="O7" s="191">
        <f>IF('Gr S'!$E$7&lt;&gt;"",'Gr S'!$E$7,"")</f>
        <v>0</v>
      </c>
      <c r="P7" s="186" t="str">
        <f>IF(Q7&lt;&gt;"",":","")</f>
        <v>:</v>
      </c>
      <c r="Q7" s="192">
        <f>IF('Gr S'!$G$7&lt;&gt;"",'Gr S'!$G$7,"")</f>
        <v>3</v>
      </c>
      <c r="R7" s="191">
        <f>IF('Gr S'!$E$22&lt;&gt;"",'Gr S'!$E$22,"")</f>
        <v>0</v>
      </c>
      <c r="S7" s="186" t="str">
        <f>IF(T7&lt;&gt;"",":","")</f>
        <v>:</v>
      </c>
      <c r="T7" s="192">
        <f>IF('Gr S'!$G$22&lt;&gt;"",'Gr S'!$G$22,"")</f>
        <v>2</v>
      </c>
      <c r="U7" s="191">
        <f>IF('Gr S'!$E$17&lt;&gt;"",'Gr S'!$E$17,"")</f>
        <v>3</v>
      </c>
      <c r="V7" s="186" t="str">
        <f t="shared" si="0"/>
        <v>:</v>
      </c>
      <c r="W7" s="192">
        <f>IF('Gr S'!$G$17&lt;&gt;"",'Gr S'!$G$17,"")</f>
        <v>2</v>
      </c>
      <c r="X7" s="191">
        <f>IF('Gr S'!$E$12&lt;&gt;"",'Gr S'!$E$12,"")</f>
        <v>3</v>
      </c>
      <c r="Y7" s="186" t="str">
        <f t="shared" si="1"/>
        <v>:</v>
      </c>
      <c r="Z7" s="192">
        <f>IF('Gr S'!$G$12&lt;&gt;"",'Gr S'!$G$12,"")</f>
        <v>1</v>
      </c>
      <c r="AA7" s="193">
        <f t="shared" si="2"/>
        <v>2</v>
      </c>
      <c r="AB7" s="194" t="str">
        <f t="shared" si="7"/>
        <v>:</v>
      </c>
      <c r="AC7" s="195">
        <f t="shared" si="4"/>
        <v>5</v>
      </c>
      <c r="AD7" s="196">
        <f t="shared" si="5"/>
        <v>8</v>
      </c>
      <c r="AE7" s="194" t="s">
        <v>11</v>
      </c>
      <c r="AF7" s="194">
        <f t="shared" si="8"/>
        <v>17</v>
      </c>
      <c r="AG7" s="197">
        <f>IF(AA7+AC7&gt;0,RANK(sonuc!AI7,sonuc!AI$4:AI$11),"")</f>
        <v>7</v>
      </c>
      <c r="AH7" s="197">
        <f>sonuc!AJ7</f>
        <v>7</v>
      </c>
      <c r="AI7" s="198">
        <f>(sonuc!AA7*1000+sonuc!AC7*200+(sonuc!AD7-sonuc!AF7)*20)</f>
        <v>2820</v>
      </c>
      <c r="AJ7" s="109">
        <f>IF(AA7+AC7&gt;0,sonuc!AA7+sonuc!AC7,"")</f>
        <v>7</v>
      </c>
      <c r="AL7" s="119"/>
    </row>
    <row r="8" spans="1:38" ht="15.75">
      <c r="A8" s="120">
        <v>5</v>
      </c>
      <c r="B8" s="367" t="s">
        <v>78</v>
      </c>
      <c r="C8" s="185">
        <f>+Q4</f>
        <v>1</v>
      </c>
      <c r="D8" s="194" t="str">
        <f t="shared" si="6"/>
        <v>:</v>
      </c>
      <c r="E8" s="187">
        <f>+O4</f>
        <v>3</v>
      </c>
      <c r="F8" s="191">
        <f>+Q5</f>
        <v>0</v>
      </c>
      <c r="G8" s="186" t="str">
        <f t="shared" si="9"/>
        <v>:</v>
      </c>
      <c r="H8" s="192">
        <f>+O5</f>
        <v>3</v>
      </c>
      <c r="I8" s="191">
        <f>+Q6</f>
        <v>1</v>
      </c>
      <c r="J8" s="186" t="str">
        <f t="shared" si="10"/>
        <v>:</v>
      </c>
      <c r="K8" s="187">
        <f>+O6</f>
        <v>3</v>
      </c>
      <c r="L8" s="191">
        <f>+Q7</f>
        <v>3</v>
      </c>
      <c r="M8" s="186" t="str">
        <f t="shared" ref="M8:M11" si="11">IF(N8&lt;&gt;"",":","")</f>
        <v>:</v>
      </c>
      <c r="N8" s="192">
        <f>+O7</f>
        <v>0</v>
      </c>
      <c r="O8" s="188"/>
      <c r="P8" s="189"/>
      <c r="Q8" s="190"/>
      <c r="R8" s="191">
        <f>IF('Gr S'!$N$7&lt;&gt;"",'Gr S'!$N$7,"")</f>
        <v>3</v>
      </c>
      <c r="S8" s="186" t="str">
        <f>IF(T8&lt;&gt;"",":","")</f>
        <v>:</v>
      </c>
      <c r="T8" s="192">
        <f>IF('Gr S'!$P$7&lt;&gt;"",'Gr S'!$P$7,"")</f>
        <v>2</v>
      </c>
      <c r="U8" s="191">
        <f>IF('Gr S'!$P$12&lt;&gt;"",'Gr S'!$P$12,"")</f>
        <v>3</v>
      </c>
      <c r="V8" s="186" t="str">
        <f t="shared" si="0"/>
        <v>:</v>
      </c>
      <c r="W8" s="192">
        <f>IF('Gr S'!$N$12&lt;&gt;"",'Gr S'!$N$12,"")</f>
        <v>2</v>
      </c>
      <c r="X8" s="191">
        <f>IF('Gr S'!$P$16&lt;&gt;"",'Gr S'!$P$16,"")</f>
        <v>1</v>
      </c>
      <c r="Y8" s="186" t="str">
        <f t="shared" si="1"/>
        <v>:</v>
      </c>
      <c r="Z8" s="192">
        <f>IF('Gr S'!$N$16&lt;&gt;"",'Gr S'!$N$16,"")</f>
        <v>3</v>
      </c>
      <c r="AA8" s="193">
        <f t="shared" si="2"/>
        <v>3</v>
      </c>
      <c r="AB8" s="194" t="str">
        <f t="shared" si="7"/>
        <v>:</v>
      </c>
      <c r="AC8" s="195">
        <f t="shared" si="4"/>
        <v>4</v>
      </c>
      <c r="AD8" s="196">
        <f t="shared" si="5"/>
        <v>12</v>
      </c>
      <c r="AE8" s="194" t="s">
        <v>11</v>
      </c>
      <c r="AF8" s="194">
        <f t="shared" si="8"/>
        <v>16</v>
      </c>
      <c r="AG8" s="197">
        <f>IF(AA8+AC8&gt;0,RANK(sonuc!AI8,sonuc!AI$4:AI$11),"")</f>
        <v>5</v>
      </c>
      <c r="AH8" s="197">
        <f>sonuc!AJ8</f>
        <v>7</v>
      </c>
      <c r="AI8" s="198">
        <f>(sonuc!AA8*1000+sonuc!AC8*200+(sonuc!AD8-sonuc!AF8)*20)</f>
        <v>3720</v>
      </c>
      <c r="AJ8" s="109">
        <f>IF(AA8+AC8&gt;0,sonuc!AA8+sonuc!AC8,"")</f>
        <v>7</v>
      </c>
    </row>
    <row r="9" spans="1:38" ht="15.75">
      <c r="A9" s="120">
        <v>6</v>
      </c>
      <c r="B9" s="366" t="s">
        <v>85</v>
      </c>
      <c r="C9" s="185">
        <f>+T4</f>
        <v>1</v>
      </c>
      <c r="D9" s="186" t="str">
        <f t="shared" si="6"/>
        <v>:</v>
      </c>
      <c r="E9" s="187">
        <f>+R4</f>
        <v>3</v>
      </c>
      <c r="F9" s="185">
        <f>+T5</f>
        <v>0</v>
      </c>
      <c r="G9" s="186" t="str">
        <f t="shared" si="9"/>
        <v>:</v>
      </c>
      <c r="H9" s="187">
        <f>+R5</f>
        <v>3</v>
      </c>
      <c r="I9" s="185">
        <f>+T6</f>
        <v>1</v>
      </c>
      <c r="J9" s="186" t="str">
        <f t="shared" si="10"/>
        <v>:</v>
      </c>
      <c r="K9" s="187">
        <f>+R6</f>
        <v>3</v>
      </c>
      <c r="L9" s="185">
        <f>+T7</f>
        <v>2</v>
      </c>
      <c r="M9" s="186" t="str">
        <f>IF(N9&lt;&gt;"",":","")</f>
        <v>:</v>
      </c>
      <c r="N9" s="187">
        <f>+R7</f>
        <v>0</v>
      </c>
      <c r="O9" s="185">
        <f>+T8</f>
        <v>2</v>
      </c>
      <c r="P9" s="186" t="str">
        <f t="shared" ref="P9:P11" si="12">IF(Q9&lt;&gt;"",":","")</f>
        <v>:</v>
      </c>
      <c r="Q9" s="187">
        <f>+R8</f>
        <v>3</v>
      </c>
      <c r="R9" s="188"/>
      <c r="S9" s="189"/>
      <c r="T9" s="190"/>
      <c r="U9" s="191">
        <f>IF('Gr S'!$P$17&lt;&gt;"",'Gr S'!$P$17,"")</f>
        <v>3</v>
      </c>
      <c r="V9" s="186" t="str">
        <f t="shared" si="0"/>
        <v>:</v>
      </c>
      <c r="W9" s="192">
        <f>IF('Gr S'!$N$17&lt;&gt;"",'Gr S'!$N$17,"")</f>
        <v>1</v>
      </c>
      <c r="X9" s="191">
        <f>IF('Gr S'!$P$10&lt;&gt;"",'Gr S'!$P$10,"")</f>
        <v>1</v>
      </c>
      <c r="Y9" s="186" t="str">
        <f t="shared" si="1"/>
        <v>:</v>
      </c>
      <c r="Z9" s="192">
        <f>IF('Gr S'!$N$10&lt;&gt;"",'Gr S'!$N$10,"")</f>
        <v>3</v>
      </c>
      <c r="AA9" s="193">
        <f t="shared" si="2"/>
        <v>2</v>
      </c>
      <c r="AB9" s="194" t="str">
        <f t="shared" si="7"/>
        <v>:</v>
      </c>
      <c r="AC9" s="195">
        <f t="shared" si="4"/>
        <v>5</v>
      </c>
      <c r="AD9" s="196">
        <f t="shared" si="5"/>
        <v>10</v>
      </c>
      <c r="AE9" s="194" t="s">
        <v>11</v>
      </c>
      <c r="AF9" s="194">
        <f t="shared" si="8"/>
        <v>16</v>
      </c>
      <c r="AG9" s="197">
        <f>IF(AA9+AC9&gt;0,RANK(sonuc!AI9,sonuc!AI$4:AI$11),"")</f>
        <v>6</v>
      </c>
      <c r="AH9" s="197">
        <f>sonuc!AJ9</f>
        <v>7</v>
      </c>
      <c r="AI9" s="198">
        <f>(sonuc!AA9*1000+sonuc!AC9*200+(sonuc!AD9-sonuc!AF9)*20)</f>
        <v>2880</v>
      </c>
      <c r="AJ9" s="109">
        <f>IF(AA9+AC9&gt;0,sonuc!AA9+sonuc!AC9,"")</f>
        <v>7</v>
      </c>
      <c r="AK9" s="119"/>
    </row>
    <row r="10" spans="1:38" ht="15.75">
      <c r="A10" s="120">
        <v>7</v>
      </c>
      <c r="B10" s="367" t="s">
        <v>79</v>
      </c>
      <c r="C10" s="185">
        <f>+W4</f>
        <v>1</v>
      </c>
      <c r="D10" s="194" t="str">
        <f t="shared" si="6"/>
        <v>:</v>
      </c>
      <c r="E10" s="187">
        <f>+U4</f>
        <v>3</v>
      </c>
      <c r="F10" s="191">
        <f>+W5</f>
        <v>0</v>
      </c>
      <c r="G10" s="186" t="str">
        <f t="shared" si="9"/>
        <v>:</v>
      </c>
      <c r="H10" s="192">
        <f>+U5</f>
        <v>3</v>
      </c>
      <c r="I10" s="191">
        <f>+W6</f>
        <v>0</v>
      </c>
      <c r="J10" s="186" t="str">
        <f t="shared" si="10"/>
        <v>:</v>
      </c>
      <c r="K10" s="192">
        <f>+U6</f>
        <v>3</v>
      </c>
      <c r="L10" s="191">
        <f>+W7</f>
        <v>2</v>
      </c>
      <c r="M10" s="186" t="str">
        <f t="shared" si="11"/>
        <v>:</v>
      </c>
      <c r="N10" s="192">
        <f>+U7</f>
        <v>3</v>
      </c>
      <c r="O10" s="191">
        <f>+W8</f>
        <v>2</v>
      </c>
      <c r="P10" s="186" t="str">
        <f t="shared" si="12"/>
        <v>:</v>
      </c>
      <c r="Q10" s="192">
        <f>+U8</f>
        <v>3</v>
      </c>
      <c r="R10" s="191">
        <f>+W9</f>
        <v>1</v>
      </c>
      <c r="S10" s="186" t="str">
        <f t="shared" ref="S10:S11" si="13">IF(T10&lt;&gt;"",":","")</f>
        <v>:</v>
      </c>
      <c r="T10" s="192">
        <f>+U9</f>
        <v>3</v>
      </c>
      <c r="U10" s="188"/>
      <c r="V10" s="189"/>
      <c r="W10" s="190"/>
      <c r="X10" s="191">
        <f>IF('Gr S'!$P$6&lt;&gt;"",'Gr S'!$P$6,"")</f>
        <v>0</v>
      </c>
      <c r="Y10" s="186" t="str">
        <f t="shared" si="1"/>
        <v>:</v>
      </c>
      <c r="Z10" s="192">
        <f>IF('Gr S'!$N$6&lt;&gt;"",'Gr S'!$N$6,"")</f>
        <v>3</v>
      </c>
      <c r="AA10" s="193">
        <f t="shared" si="2"/>
        <v>0</v>
      </c>
      <c r="AB10" s="194" t="str">
        <f t="shared" si="7"/>
        <v>:</v>
      </c>
      <c r="AC10" s="195">
        <f t="shared" si="4"/>
        <v>7</v>
      </c>
      <c r="AD10" s="196">
        <f t="shared" si="5"/>
        <v>6</v>
      </c>
      <c r="AE10" s="194" t="s">
        <v>11</v>
      </c>
      <c r="AF10" s="194">
        <f t="shared" si="8"/>
        <v>21</v>
      </c>
      <c r="AG10" s="197">
        <f>IF(AA10+AC10&gt;0,RANK(sonuc!AI10,sonuc!AI$4:AI$11),"")</f>
        <v>8</v>
      </c>
      <c r="AH10" s="197">
        <f>sonuc!AJ10</f>
        <v>7</v>
      </c>
      <c r="AI10" s="198">
        <f>(sonuc!AA10*1000+sonuc!AC10*200+(sonuc!AD10-sonuc!AF10)*20)</f>
        <v>1100</v>
      </c>
      <c r="AJ10" s="109">
        <f>IF(AA10+AC10&gt;0,sonuc!AA10+sonuc!AC10,"")</f>
        <v>7</v>
      </c>
      <c r="AK10" s="119"/>
      <c r="AL10" s="111"/>
    </row>
    <row r="11" spans="1:38" ht="16.5" thickBot="1">
      <c r="A11" s="128">
        <v>8</v>
      </c>
      <c r="B11" s="365" t="s">
        <v>112</v>
      </c>
      <c r="C11" s="201">
        <f>+Z4</f>
        <v>0</v>
      </c>
      <c r="D11" s="202" t="str">
        <f t="shared" si="6"/>
        <v>:</v>
      </c>
      <c r="E11" s="203">
        <f>+X4</f>
        <v>3</v>
      </c>
      <c r="F11" s="201">
        <f>+Z5</f>
        <v>3</v>
      </c>
      <c r="G11" s="202" t="str">
        <f t="shared" si="9"/>
        <v>:</v>
      </c>
      <c r="H11" s="203">
        <f>+X5</f>
        <v>1</v>
      </c>
      <c r="I11" s="201">
        <f>+Z6</f>
        <v>1</v>
      </c>
      <c r="J11" s="202" t="str">
        <f t="shared" si="10"/>
        <v>:</v>
      </c>
      <c r="K11" s="203">
        <f>+X6</f>
        <v>3</v>
      </c>
      <c r="L11" s="201">
        <f>+Z7</f>
        <v>1</v>
      </c>
      <c r="M11" s="202" t="str">
        <f t="shared" si="11"/>
        <v>:</v>
      </c>
      <c r="N11" s="203">
        <f>+X7</f>
        <v>3</v>
      </c>
      <c r="O11" s="201">
        <f>+Z8</f>
        <v>3</v>
      </c>
      <c r="P11" s="202" t="str">
        <f t="shared" si="12"/>
        <v>:</v>
      </c>
      <c r="Q11" s="203">
        <f>+X8</f>
        <v>1</v>
      </c>
      <c r="R11" s="201">
        <f>+Z9</f>
        <v>3</v>
      </c>
      <c r="S11" s="202" t="str">
        <f t="shared" si="13"/>
        <v>:</v>
      </c>
      <c r="T11" s="203">
        <f>+X9</f>
        <v>1</v>
      </c>
      <c r="U11" s="201">
        <f>+Z10</f>
        <v>3</v>
      </c>
      <c r="V11" s="202" t="str">
        <f>IF(W11&lt;&gt;"",":","")</f>
        <v>:</v>
      </c>
      <c r="W11" s="203">
        <f>+X10</f>
        <v>0</v>
      </c>
      <c r="X11" s="204"/>
      <c r="Y11" s="205"/>
      <c r="Z11" s="206"/>
      <c r="AA11" s="207">
        <f t="shared" si="2"/>
        <v>4</v>
      </c>
      <c r="AB11" s="208" t="str">
        <f t="shared" si="7"/>
        <v>:</v>
      </c>
      <c r="AC11" s="209">
        <f t="shared" si="4"/>
        <v>3</v>
      </c>
      <c r="AD11" s="210">
        <f t="shared" si="5"/>
        <v>14</v>
      </c>
      <c r="AE11" s="208" t="s">
        <v>11</v>
      </c>
      <c r="AF11" s="208">
        <f t="shared" si="8"/>
        <v>12</v>
      </c>
      <c r="AG11" s="211">
        <f>IF(AA11+AC11&gt;0,RANK(sonuc!AI11,sonuc!AI$4:AI$11),"")</f>
        <v>4</v>
      </c>
      <c r="AH11" s="211">
        <f>sonuc!AJ11</f>
        <v>7</v>
      </c>
      <c r="AI11" s="212">
        <f>(sonuc!AA11*1000+sonuc!AC11*200+(sonuc!AD11-sonuc!AF11)*20)</f>
        <v>4640</v>
      </c>
      <c r="AJ11" s="109">
        <f>IF(AA11+AC11&gt;0,sonuc!AA11+sonuc!AC11,"")</f>
        <v>7</v>
      </c>
    </row>
    <row r="12" spans="1:38" ht="19.5" thickBot="1">
      <c r="A12" s="382" t="s">
        <v>54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4"/>
    </row>
    <row r="13" spans="1:38" ht="16.5" thickBot="1">
      <c r="A13" s="135" t="s">
        <v>0</v>
      </c>
      <c r="B13" s="136" t="s">
        <v>1</v>
      </c>
      <c r="C13" s="393" t="s">
        <v>2</v>
      </c>
      <c r="D13" s="394"/>
      <c r="E13" s="395"/>
      <c r="F13" s="393" t="s">
        <v>3</v>
      </c>
      <c r="G13" s="394"/>
      <c r="H13" s="395"/>
      <c r="I13" s="393" t="s">
        <v>4</v>
      </c>
      <c r="J13" s="394"/>
      <c r="K13" s="395"/>
      <c r="L13" s="393" t="s">
        <v>5</v>
      </c>
      <c r="M13" s="394"/>
      <c r="N13" s="395"/>
      <c r="O13" s="393" t="s">
        <v>6</v>
      </c>
      <c r="P13" s="394"/>
      <c r="Q13" s="395"/>
      <c r="R13" s="393" t="s">
        <v>7</v>
      </c>
      <c r="S13" s="394"/>
      <c r="T13" s="395"/>
      <c r="U13" s="393" t="s">
        <v>8</v>
      </c>
      <c r="V13" s="394"/>
      <c r="W13" s="395"/>
      <c r="X13" s="393" t="s">
        <v>9</v>
      </c>
      <c r="Y13" s="394"/>
      <c r="Z13" s="395"/>
      <c r="AA13" s="386" t="s">
        <v>10</v>
      </c>
      <c r="AB13" s="387"/>
      <c r="AC13" s="389"/>
      <c r="AD13" s="386" t="s">
        <v>48</v>
      </c>
      <c r="AE13" s="387"/>
      <c r="AF13" s="388"/>
      <c r="AG13" s="137" t="s">
        <v>33</v>
      </c>
      <c r="AH13" s="138" t="e">
        <f>AH3</f>
        <v>#REF!</v>
      </c>
      <c r="AI13" s="139" t="s">
        <v>51</v>
      </c>
      <c r="AJ13" s="103" t="s">
        <v>52</v>
      </c>
    </row>
    <row r="14" spans="1:38" ht="15.75">
      <c r="A14" s="167">
        <v>1</v>
      </c>
      <c r="B14" s="370" t="s">
        <v>75</v>
      </c>
      <c r="C14" s="173"/>
      <c r="D14" s="174"/>
      <c r="E14" s="175"/>
      <c r="F14" s="176">
        <f>IF('Gr 1'!$N$9&lt;&gt;"",'Gr 1'!$N$9,"")</f>
        <v>3</v>
      </c>
      <c r="G14" s="177" t="str">
        <f>IF(H14&lt;&gt;"",":","")</f>
        <v>:</v>
      </c>
      <c r="H14" s="178">
        <f>IF('Gr 1'!$P$9&lt;&gt;"",'Gr 1'!$P$9,"")</f>
        <v>1</v>
      </c>
      <c r="I14" s="176">
        <f>IF('Gr 1'!$N$14&lt;&gt;"",'Gr 1'!$N$14,"")</f>
        <v>0</v>
      </c>
      <c r="J14" s="177" t="str">
        <f>IF(K14&lt;&gt;"",":","")</f>
        <v>:</v>
      </c>
      <c r="K14" s="178">
        <f>IF('Gr 1'!$P$14&lt;&gt;"",'Gr 1'!$P$14,"")</f>
        <v>3</v>
      </c>
      <c r="L14" s="176">
        <f>IF('Gr 1'!$N$4&lt;&gt;"",'Gr 1'!$N$4,"")</f>
        <v>3</v>
      </c>
      <c r="M14" s="177" t="str">
        <f t="shared" ref="M14:M17" si="14">IF(N14&lt;&gt;"",":","")</f>
        <v>:</v>
      </c>
      <c r="N14" s="178">
        <f>IF('Gr 1'!$P$4&lt;&gt;"",'Gr 1'!$P$4,"")</f>
        <v>1</v>
      </c>
      <c r="O14" s="176">
        <f>IF('Gr 1'!$E$19&lt;&gt;"",'Gr 1'!$E$19,"")</f>
        <v>1</v>
      </c>
      <c r="P14" s="177" t="str">
        <f>IF(Q14&lt;&gt;"",":","")</f>
        <v>:</v>
      </c>
      <c r="Q14" s="178">
        <f>IF('Gr 1'!$G$19&lt;&gt;"",'Gr 1'!$G$19,"")</f>
        <v>3</v>
      </c>
      <c r="R14" s="176">
        <f>IF('Gr 1'!$E$14&lt;&gt;"",'Gr 1'!$E$14,"")</f>
        <v>2</v>
      </c>
      <c r="S14" s="177" t="str">
        <f>IF(T14&lt;&gt;"",":","")</f>
        <v>:</v>
      </c>
      <c r="T14" s="178">
        <f>IF('Gr 1'!$G$14&lt;&gt;"",'Gr 1'!$G$14,"")</f>
        <v>3</v>
      </c>
      <c r="U14" s="284">
        <f>IF('Gr 1'!$E$9&lt;&gt;"",'Gr 1'!$E$9,"")</f>
        <v>3</v>
      </c>
      <c r="V14" s="285" t="str">
        <f t="shared" ref="V14:V19" si="15">IF(W14&lt;&gt;"",":","")</f>
        <v>:</v>
      </c>
      <c r="W14" s="286">
        <f>IF('Gr 1'!$G$9&lt;&gt;"",'Gr 1'!$G$9,"")</f>
        <v>2</v>
      </c>
      <c r="X14" s="176">
        <f>IF('Gr 1'!$E$4&lt;&gt;"",'Gr 1'!$E$4,"")</f>
        <v>3</v>
      </c>
      <c r="Y14" s="177" t="str">
        <f t="shared" ref="Y14:Y20" si="16">IF(Z14&lt;&gt;"",":","")</f>
        <v>:</v>
      </c>
      <c r="Z14" s="178">
        <f>IF('Gr 1'!$G$4&lt;&gt;"",'Gr 1'!$G$4,"")</f>
        <v>0</v>
      </c>
      <c r="AA14" s="179">
        <f t="shared" ref="AA14:AA21" si="17">IF(C14&gt;E14,1)+IF(F14&gt;H14,1)+IF(I14&gt;K14,1)+IF(L14&gt;N14,1)+IF(O14&gt;Q14,1)+IF(R14&gt;T14,1)+IF(U14&gt;W14,1)+IF(X14&gt;Z14,1)</f>
        <v>4</v>
      </c>
      <c r="AB14" s="180" t="str">
        <f t="shared" ref="AB14" si="18">IF(AC14&lt;&gt;"",":","")</f>
        <v>:</v>
      </c>
      <c r="AC14" s="181">
        <f t="shared" ref="AC14:AC21" si="19">IF(E14&gt;C14,1)+IF(H14&gt;F14,1)+IF(K14&gt;I14,1)+IF(N14&gt;L14,1)+IF(Q14&gt;O14,1)+IF(T14&gt;R14,1)+IF(W14&gt;U14,1)+IF(Z14&gt;X14,1)</f>
        <v>3</v>
      </c>
      <c r="AD14" s="182">
        <f t="shared" ref="AD14:AD21" si="20">SUM(C14,F14,I14,L14,O14,R14,U14,X14)</f>
        <v>15</v>
      </c>
      <c r="AE14" s="180" t="s">
        <v>11</v>
      </c>
      <c r="AF14" s="180">
        <f>SUM(E14,H14,K14,N14,Q14,T14,W14,Z14)</f>
        <v>13</v>
      </c>
      <c r="AG14" s="183">
        <f>IF(AA14+AC14&gt;0,RANK(sonuc!AI14,sonuc!AI$14:AI$21),"")</f>
        <v>5</v>
      </c>
      <c r="AH14" s="183" t="e">
        <f t="shared" ref="AH14:AH21" si="21">RANK(AK14,AK$4:AK$11)</f>
        <v>#N/A</v>
      </c>
      <c r="AI14" s="184">
        <f>(sonuc!AA14*1000+sonuc!AC14*200+(sonuc!AD14-sonuc!AF14)*20)</f>
        <v>4640</v>
      </c>
      <c r="AJ14" s="109">
        <f>IF(AA14+AC14&gt;0,sonuc!AA14+sonuc!AC14,"")</f>
        <v>7</v>
      </c>
    </row>
    <row r="15" spans="1:38" ht="15.75">
      <c r="A15" s="168">
        <v>2</v>
      </c>
      <c r="B15" s="368" t="s">
        <v>76</v>
      </c>
      <c r="C15" s="185">
        <f>+H14</f>
        <v>1</v>
      </c>
      <c r="D15" s="186" t="str">
        <f t="shared" ref="D15:D21" si="22">IF(E15&lt;&gt;"",":","")</f>
        <v>:</v>
      </c>
      <c r="E15" s="187">
        <f>+F14</f>
        <v>3</v>
      </c>
      <c r="F15" s="188"/>
      <c r="G15" s="189"/>
      <c r="H15" s="190"/>
      <c r="I15" s="191">
        <f>IF('Gr 1'!$N$5&lt;&gt;"",'Gr 1'!$N$5,"")</f>
        <v>0</v>
      </c>
      <c r="J15" s="186" t="str">
        <f>IF(K15&lt;&gt;"",":","")</f>
        <v>:</v>
      </c>
      <c r="K15" s="192">
        <f>IF('Gr 1'!$P$5&lt;&gt;"",'Gr 1'!$P$5,"")</f>
        <v>3</v>
      </c>
      <c r="L15" s="191">
        <f>IF('Gr 1'!$N$15&lt;&gt;"",'Gr 1'!$N$15,"")</f>
        <v>0</v>
      </c>
      <c r="M15" s="186" t="str">
        <f t="shared" si="14"/>
        <v>:</v>
      </c>
      <c r="N15" s="192">
        <f>IF('Gr 1'!$P$15&lt;&gt;"",'Gr 1'!$P$15,"")</f>
        <v>3</v>
      </c>
      <c r="O15" s="191">
        <f>IF('Gr 1'!$E$15&lt;&gt;"",'Gr 1'!$E$15,"")</f>
        <v>3</v>
      </c>
      <c r="P15" s="186" t="str">
        <f>IF(Q15&lt;&gt;"",":","")</f>
        <v>:</v>
      </c>
      <c r="Q15" s="192">
        <f>IF('Gr 1'!$G$15&lt;&gt;"",'Gr 1'!$G$15,"")</f>
        <v>2</v>
      </c>
      <c r="R15" s="191">
        <f>IF('Gr 1'!$E$10&lt;&gt;"",'Gr 1'!$E$10,"")</f>
        <v>2</v>
      </c>
      <c r="S15" s="186" t="str">
        <f>IF(T15&lt;&gt;"",":","")</f>
        <v>:</v>
      </c>
      <c r="T15" s="192">
        <f>IF('Gr 1'!$G$10&lt;&gt;"",'Gr 1'!$G$10,"")</f>
        <v>3</v>
      </c>
      <c r="U15" s="276">
        <f>IF('Gr 1'!$E$5&lt;&gt;"",'Gr 1'!$E$5,"")</f>
        <v>0</v>
      </c>
      <c r="V15" s="277" t="str">
        <f t="shared" si="15"/>
        <v>:</v>
      </c>
      <c r="W15" s="278">
        <f>IF('Gr 1'!$G$5&lt;&gt;"",'Gr 1'!$G$5,"")</f>
        <v>3</v>
      </c>
      <c r="X15" s="191">
        <f>IF('Gr 1'!$E$20&lt;&gt;"",'Gr 1'!$E$20,"")</f>
        <v>0</v>
      </c>
      <c r="Y15" s="186" t="str">
        <f t="shared" si="16"/>
        <v>:</v>
      </c>
      <c r="Z15" s="192">
        <f>IF('Gr 1'!$G$20&lt;&gt;"",'Gr 1'!$G$20,"")</f>
        <v>3</v>
      </c>
      <c r="AA15" s="193">
        <f t="shared" si="17"/>
        <v>1</v>
      </c>
      <c r="AB15" s="194" t="str">
        <f t="shared" ref="AB15:AB21" si="23">IF(AC15&lt;&gt;"",":","")</f>
        <v>:</v>
      </c>
      <c r="AC15" s="195">
        <f t="shared" si="19"/>
        <v>6</v>
      </c>
      <c r="AD15" s="196">
        <f t="shared" si="20"/>
        <v>6</v>
      </c>
      <c r="AE15" s="194" t="s">
        <v>11</v>
      </c>
      <c r="AF15" s="194">
        <f t="shared" ref="AF15:AF21" si="24">SUM(E15,H15,K15,N15,Q15,T15,W15,Z15)</f>
        <v>20</v>
      </c>
      <c r="AG15" s="197">
        <f>IF(AA15+AC15&gt;0,RANK(sonuc!AI15,sonuc!AI$14:AI$21),"")</f>
        <v>8</v>
      </c>
      <c r="AH15" s="197" t="e">
        <f t="shared" si="21"/>
        <v>#N/A</v>
      </c>
      <c r="AI15" s="198">
        <f>(sonuc!AA15*1000+sonuc!AC15*200+(sonuc!AD15-sonuc!AF15)*20)</f>
        <v>1920</v>
      </c>
      <c r="AJ15" s="109">
        <f>IF(AA15+AC15&gt;0,sonuc!AA15+sonuc!AC15,"")</f>
        <v>7</v>
      </c>
    </row>
    <row r="16" spans="1:38" ht="15.75">
      <c r="A16" s="168">
        <v>3</v>
      </c>
      <c r="B16" s="367" t="s">
        <v>83</v>
      </c>
      <c r="C16" s="185">
        <f>+K14</f>
        <v>3</v>
      </c>
      <c r="D16" s="200" t="str">
        <f t="shared" si="22"/>
        <v>:</v>
      </c>
      <c r="E16" s="187">
        <f>+I14</f>
        <v>0</v>
      </c>
      <c r="F16" s="191">
        <f>+K15</f>
        <v>3</v>
      </c>
      <c r="G16" s="186" t="str">
        <f t="shared" ref="G16:G21" si="25">IF(H16&lt;&gt;"",":","")</f>
        <v>:</v>
      </c>
      <c r="H16" s="192">
        <f>+I15</f>
        <v>0</v>
      </c>
      <c r="I16" s="188"/>
      <c r="J16" s="189"/>
      <c r="K16" s="190"/>
      <c r="L16" s="191">
        <f>IF('Gr 1'!$P$11&lt;&gt;"",'Gr 1'!$P$11,"")</f>
        <v>2</v>
      </c>
      <c r="M16" s="186" t="str">
        <f t="shared" si="14"/>
        <v>:</v>
      </c>
      <c r="N16" s="192">
        <f>IF('Gr 1'!$N$11&lt;&gt;"",'Gr 1'!$N$11,"")</f>
        <v>3</v>
      </c>
      <c r="O16" s="191">
        <f>IF('Gr 1'!$E$11&lt;&gt;"",'Gr 1'!$E$11,"")</f>
        <v>1</v>
      </c>
      <c r="P16" s="186" t="str">
        <f>IF(Q16&lt;&gt;"",":","")</f>
        <v>:</v>
      </c>
      <c r="Q16" s="192">
        <f>IF('Gr 1'!$G$11&lt;&gt;"",'Gr 1'!$G$11,"")</f>
        <v>3</v>
      </c>
      <c r="R16" s="191">
        <f>IF('Gr 1'!$E$6&lt;&gt;"",'Gr 1'!$E$6,"")</f>
        <v>2</v>
      </c>
      <c r="S16" s="186" t="str">
        <f>IF(T16&lt;&gt;"",":","")</f>
        <v>:</v>
      </c>
      <c r="T16" s="192">
        <f>IF('Gr 1'!$G$6&lt;&gt;"",'Gr 1'!$G$6,"")</f>
        <v>3</v>
      </c>
      <c r="U16" s="276">
        <f>IF('Gr 1'!$E$21&lt;&gt;"",'Gr 1'!$E$21,"")</f>
        <v>1</v>
      </c>
      <c r="V16" s="277" t="str">
        <f t="shared" si="15"/>
        <v>:</v>
      </c>
      <c r="W16" s="278">
        <f>IF('Gr 1'!$G$21&lt;&gt;"",'Gr 1'!$G$21,"")</f>
        <v>3</v>
      </c>
      <c r="X16" s="191">
        <f>IF('Gr 1'!$E$16&lt;&gt;"",'Gr 1'!$E$16,"")</f>
        <v>0</v>
      </c>
      <c r="Y16" s="186" t="str">
        <f t="shared" si="16"/>
        <v>:</v>
      </c>
      <c r="Z16" s="192">
        <f>IF('Gr 1'!$G$16&lt;&gt;"",'Gr 1'!$G$16,"")</f>
        <v>3</v>
      </c>
      <c r="AA16" s="193">
        <f t="shared" si="17"/>
        <v>2</v>
      </c>
      <c r="AB16" s="194" t="str">
        <f t="shared" si="23"/>
        <v>:</v>
      </c>
      <c r="AC16" s="195">
        <f t="shared" si="19"/>
        <v>5</v>
      </c>
      <c r="AD16" s="196">
        <f t="shared" si="20"/>
        <v>12</v>
      </c>
      <c r="AE16" s="194" t="s">
        <v>11</v>
      </c>
      <c r="AF16" s="194">
        <f t="shared" si="24"/>
        <v>15</v>
      </c>
      <c r="AG16" s="197">
        <f>IF(AA16+AC16&gt;0,RANK(sonuc!AI16,sonuc!AI$14:AI$21),"")</f>
        <v>7</v>
      </c>
      <c r="AH16" s="197" t="e">
        <f t="shared" si="21"/>
        <v>#N/A</v>
      </c>
      <c r="AI16" s="198">
        <f>(sonuc!AA16*1000+sonuc!AC16*200+(sonuc!AD16-sonuc!AF16)*20)</f>
        <v>2940</v>
      </c>
      <c r="AJ16" s="109">
        <f>IF(AA16+AC16&gt;0,sonuc!AA16+sonuc!AC16,"")</f>
        <v>7</v>
      </c>
    </row>
    <row r="17" spans="1:37" ht="15.75">
      <c r="A17" s="168">
        <v>4</v>
      </c>
      <c r="B17" s="356" t="s">
        <v>81</v>
      </c>
      <c r="C17" s="185">
        <f>+N14</f>
        <v>1</v>
      </c>
      <c r="D17" s="186" t="str">
        <f t="shared" si="22"/>
        <v>:</v>
      </c>
      <c r="E17" s="187">
        <f>+L14</f>
        <v>3</v>
      </c>
      <c r="F17" s="185">
        <f>+N15</f>
        <v>3</v>
      </c>
      <c r="G17" s="186" t="str">
        <f t="shared" si="25"/>
        <v>:</v>
      </c>
      <c r="H17" s="187">
        <f>+L15</f>
        <v>0</v>
      </c>
      <c r="I17" s="185">
        <f>+N16</f>
        <v>3</v>
      </c>
      <c r="J17" s="186" t="str">
        <f t="shared" ref="J17:J21" si="26">IF(K17&lt;&gt;"",":","")</f>
        <v>:</v>
      </c>
      <c r="K17" s="187">
        <f>+L16</f>
        <v>2</v>
      </c>
      <c r="L17" s="188"/>
      <c r="M17" s="233" t="str">
        <f t="shared" si="14"/>
        <v/>
      </c>
      <c r="N17" s="190"/>
      <c r="O17" s="191">
        <f>IF('Gr 1'!$E$7&lt;&gt;"",'Gr 1'!$E$7,"")</f>
        <v>0</v>
      </c>
      <c r="P17" s="186" t="str">
        <f>IF(Q17&lt;&gt;"",":","")</f>
        <v>:</v>
      </c>
      <c r="Q17" s="192">
        <f>IF('Gr 1'!$G$7&lt;&gt;"",'Gr 1'!$G$7,"")</f>
        <v>3</v>
      </c>
      <c r="R17" s="191">
        <f>IF('Gr 1'!$E$22&lt;&gt;"",'Gr 1'!$E$22,"")</f>
        <v>2</v>
      </c>
      <c r="S17" s="186" t="str">
        <f>IF(T17&lt;&gt;"",":","")</f>
        <v>:</v>
      </c>
      <c r="T17" s="192">
        <f>IF('Gr 1'!$G$22&lt;&gt;"",'Gr 1'!$G$22,"")</f>
        <v>3</v>
      </c>
      <c r="U17" s="276">
        <f>IF('Gr 1'!$E$17&lt;&gt;"",'Gr 1'!$E$17,"")</f>
        <v>2</v>
      </c>
      <c r="V17" s="277" t="str">
        <f t="shared" si="15"/>
        <v>:</v>
      </c>
      <c r="W17" s="278">
        <f>IF('Gr 1'!$G$17&lt;&gt;"",'Gr 1'!$G$17,"")</f>
        <v>3</v>
      </c>
      <c r="X17" s="191">
        <f>IF('Gr 1'!$E$12&lt;&gt;"",'Gr 1'!$E$12,"")</f>
        <v>3</v>
      </c>
      <c r="Y17" s="186" t="str">
        <f t="shared" si="16"/>
        <v>:</v>
      </c>
      <c r="Z17" s="192">
        <f>IF('Gr 1'!$G$12&lt;&gt;"",'Gr 1'!$G$12,"")</f>
        <v>2</v>
      </c>
      <c r="AA17" s="193">
        <f t="shared" si="17"/>
        <v>3</v>
      </c>
      <c r="AB17" s="194" t="str">
        <f t="shared" si="23"/>
        <v>:</v>
      </c>
      <c r="AC17" s="195">
        <f t="shared" si="19"/>
        <v>4</v>
      </c>
      <c r="AD17" s="196">
        <f t="shared" si="20"/>
        <v>14</v>
      </c>
      <c r="AE17" s="194" t="s">
        <v>11</v>
      </c>
      <c r="AF17" s="194">
        <f t="shared" si="24"/>
        <v>16</v>
      </c>
      <c r="AG17" s="197">
        <f>IF(AA17+AC17&gt;0,RANK(sonuc!AI17,sonuc!AI$14:AI$21),"")</f>
        <v>6</v>
      </c>
      <c r="AH17" s="197" t="e">
        <f t="shared" si="21"/>
        <v>#N/A</v>
      </c>
      <c r="AI17" s="198">
        <f>(sonuc!AA17*1000+sonuc!AC17*200+(sonuc!AD17-sonuc!AF17)*20)</f>
        <v>3760</v>
      </c>
      <c r="AJ17" s="109">
        <f>IF(AA17+AC17&gt;0,sonuc!AA17+sonuc!AC17,"")</f>
        <v>7</v>
      </c>
    </row>
    <row r="18" spans="1:37" ht="15.75">
      <c r="A18" s="168">
        <v>5</v>
      </c>
      <c r="B18" s="356" t="s">
        <v>84</v>
      </c>
      <c r="C18" s="185">
        <f>+Q14</f>
        <v>3</v>
      </c>
      <c r="D18" s="194" t="str">
        <f t="shared" si="22"/>
        <v>:</v>
      </c>
      <c r="E18" s="187">
        <f>+O14</f>
        <v>1</v>
      </c>
      <c r="F18" s="191">
        <f>+Q15</f>
        <v>2</v>
      </c>
      <c r="G18" s="186" t="str">
        <f t="shared" si="25"/>
        <v>:</v>
      </c>
      <c r="H18" s="192">
        <f>+O15</f>
        <v>3</v>
      </c>
      <c r="I18" s="191">
        <f>+Q16</f>
        <v>3</v>
      </c>
      <c r="J18" s="186" t="str">
        <f t="shared" si="26"/>
        <v>:</v>
      </c>
      <c r="K18" s="187">
        <f>+O16</f>
        <v>1</v>
      </c>
      <c r="L18" s="191">
        <f>+Q17</f>
        <v>3</v>
      </c>
      <c r="M18" s="186" t="str">
        <f t="shared" ref="M18:M21" si="27">IF(N18&lt;&gt;"",":","")</f>
        <v>:</v>
      </c>
      <c r="N18" s="192">
        <f>+O17</f>
        <v>0</v>
      </c>
      <c r="O18" s="188"/>
      <c r="P18" s="189"/>
      <c r="Q18" s="190"/>
      <c r="R18" s="191">
        <f>IF('Gr 1'!$N$7&lt;&gt;"",'Gr 1'!$N$7,"")</f>
        <v>3</v>
      </c>
      <c r="S18" s="186" t="str">
        <f>IF(T18&lt;&gt;"",":","")</f>
        <v>:</v>
      </c>
      <c r="T18" s="192">
        <f>IF('Gr 1'!$P$7&lt;&gt;"",'Gr 1'!$P$7,"")</f>
        <v>0</v>
      </c>
      <c r="U18" s="276">
        <f>IF('Gr 1'!$P$12&lt;&gt;"",'Gr 1'!$P$12,"")</f>
        <v>1</v>
      </c>
      <c r="V18" s="277" t="str">
        <f t="shared" si="15"/>
        <v>:</v>
      </c>
      <c r="W18" s="278">
        <f>IF('Gr 1'!$N$12&lt;&gt;"",'Gr 1'!$N$12,"")</f>
        <v>3</v>
      </c>
      <c r="X18" s="191">
        <f>IF('Gr 1'!$P$16&lt;&gt;"",'Gr 1'!$P$16,"")</f>
        <v>0</v>
      </c>
      <c r="Y18" s="186" t="str">
        <f t="shared" si="16"/>
        <v>:</v>
      </c>
      <c r="Z18" s="192">
        <f>IF('Gr 1'!$N$16&lt;&gt;"",'Gr 1'!$N$16,"")</f>
        <v>3</v>
      </c>
      <c r="AA18" s="193">
        <f t="shared" si="17"/>
        <v>4</v>
      </c>
      <c r="AB18" s="194" t="str">
        <f t="shared" si="23"/>
        <v>:</v>
      </c>
      <c r="AC18" s="195">
        <f t="shared" si="19"/>
        <v>3</v>
      </c>
      <c r="AD18" s="196">
        <f t="shared" si="20"/>
        <v>15</v>
      </c>
      <c r="AE18" s="194" t="s">
        <v>11</v>
      </c>
      <c r="AF18" s="194">
        <f t="shared" si="24"/>
        <v>11</v>
      </c>
      <c r="AG18" s="197">
        <f>IF(AA18+AC18&gt;0,RANK(sonuc!AI18,sonuc!AI$14:AI$21),"")</f>
        <v>3</v>
      </c>
      <c r="AH18" s="197" t="e">
        <f t="shared" si="21"/>
        <v>#N/A</v>
      </c>
      <c r="AI18" s="198">
        <f>(sonuc!AA18*1000+sonuc!AC18*200+(sonuc!AD18-sonuc!AF18)*20)</f>
        <v>4680</v>
      </c>
      <c r="AJ18" s="109">
        <f>IF(AA18+AC18&gt;0,sonuc!AA18+sonuc!AC18,"")</f>
        <v>7</v>
      </c>
    </row>
    <row r="19" spans="1:37" ht="15.75">
      <c r="A19" s="168">
        <v>6</v>
      </c>
      <c r="B19" s="356" t="s">
        <v>113</v>
      </c>
      <c r="C19" s="185">
        <f>+T14</f>
        <v>3</v>
      </c>
      <c r="D19" s="186" t="str">
        <f t="shared" si="22"/>
        <v>:</v>
      </c>
      <c r="E19" s="187">
        <f>+R14</f>
        <v>2</v>
      </c>
      <c r="F19" s="185">
        <f>+T15</f>
        <v>3</v>
      </c>
      <c r="G19" s="186" t="str">
        <f t="shared" si="25"/>
        <v>:</v>
      </c>
      <c r="H19" s="187">
        <f>+R15</f>
        <v>2</v>
      </c>
      <c r="I19" s="185">
        <f>+T16</f>
        <v>3</v>
      </c>
      <c r="J19" s="186" t="str">
        <f t="shared" si="26"/>
        <v>:</v>
      </c>
      <c r="K19" s="187">
        <f>+R16</f>
        <v>2</v>
      </c>
      <c r="L19" s="185">
        <f>+T17</f>
        <v>3</v>
      </c>
      <c r="M19" s="186" t="str">
        <f>IF(N19&lt;&gt;"",":","")</f>
        <v>:</v>
      </c>
      <c r="N19" s="187">
        <f>+R17</f>
        <v>2</v>
      </c>
      <c r="O19" s="185">
        <f>+T18</f>
        <v>0</v>
      </c>
      <c r="P19" s="186" t="str">
        <f t="shared" ref="P19:P21" si="28">IF(Q19&lt;&gt;"",":","")</f>
        <v>:</v>
      </c>
      <c r="Q19" s="187">
        <f>+R18</f>
        <v>3</v>
      </c>
      <c r="R19" s="188"/>
      <c r="S19" s="189"/>
      <c r="T19" s="190"/>
      <c r="U19" s="276">
        <f>IF('Gr 1'!$P$17&lt;&gt;"",'Gr 1'!$P$17,"")</f>
        <v>3</v>
      </c>
      <c r="V19" s="277" t="str">
        <f t="shared" si="15"/>
        <v>:</v>
      </c>
      <c r="W19" s="278">
        <f>IF('Gr 1'!$N$17&lt;&gt;"",'Gr 1'!$N$17,"")</f>
        <v>2</v>
      </c>
      <c r="X19" s="191">
        <f>IF('Gr 1'!$P$10&lt;&gt;"",'Gr 1'!$P$10,"")</f>
        <v>3</v>
      </c>
      <c r="Y19" s="186" t="str">
        <f t="shared" si="16"/>
        <v>:</v>
      </c>
      <c r="Z19" s="192">
        <f>IF('Gr 1'!$N$10&lt;&gt;"",'Gr 1'!$N$10,"")</f>
        <v>0</v>
      </c>
      <c r="AA19" s="193">
        <f t="shared" si="17"/>
        <v>6</v>
      </c>
      <c r="AB19" s="194" t="str">
        <f t="shared" si="23"/>
        <v>:</v>
      </c>
      <c r="AC19" s="195">
        <f t="shared" si="19"/>
        <v>1</v>
      </c>
      <c r="AD19" s="196">
        <f t="shared" si="20"/>
        <v>18</v>
      </c>
      <c r="AE19" s="194" t="s">
        <v>11</v>
      </c>
      <c r="AF19" s="194">
        <f t="shared" si="24"/>
        <v>13</v>
      </c>
      <c r="AG19" s="197">
        <f>IF(AA19+AC19&gt;0,RANK(sonuc!AI19,sonuc!AI$14:AI$21),"")</f>
        <v>1</v>
      </c>
      <c r="AH19" s="197" t="e">
        <f t="shared" si="21"/>
        <v>#N/A</v>
      </c>
      <c r="AI19" s="198">
        <f>(sonuc!AA19*1000+sonuc!AC19*200+(sonuc!AD19-sonuc!AF19)*20)</f>
        <v>6300</v>
      </c>
      <c r="AJ19" s="109">
        <f>IF(AA19+AC19&gt;0,sonuc!AA19+sonuc!AC19,"")</f>
        <v>7</v>
      </c>
      <c r="AK19" s="119"/>
    </row>
    <row r="20" spans="1:37" ht="15.75">
      <c r="A20" s="168">
        <v>7</v>
      </c>
      <c r="B20" s="367" t="s">
        <v>86</v>
      </c>
      <c r="C20" s="273">
        <f>+W14</f>
        <v>2</v>
      </c>
      <c r="D20" s="274" t="str">
        <f t="shared" si="22"/>
        <v>:</v>
      </c>
      <c r="E20" s="275">
        <f>+U14</f>
        <v>3</v>
      </c>
      <c r="F20" s="276">
        <f>+W15</f>
        <v>3</v>
      </c>
      <c r="G20" s="277" t="str">
        <f t="shared" si="25"/>
        <v>:</v>
      </c>
      <c r="H20" s="278">
        <f>+U15</f>
        <v>0</v>
      </c>
      <c r="I20" s="276">
        <f>+W16</f>
        <v>3</v>
      </c>
      <c r="J20" s="277" t="str">
        <f t="shared" si="26"/>
        <v>:</v>
      </c>
      <c r="K20" s="278">
        <f>+U16</f>
        <v>1</v>
      </c>
      <c r="L20" s="276">
        <f>+W17</f>
        <v>3</v>
      </c>
      <c r="M20" s="277" t="str">
        <f t="shared" si="27"/>
        <v>:</v>
      </c>
      <c r="N20" s="278">
        <f>+U17</f>
        <v>2</v>
      </c>
      <c r="O20" s="276">
        <f>+W18</f>
        <v>3</v>
      </c>
      <c r="P20" s="277" t="str">
        <f t="shared" si="28"/>
        <v>:</v>
      </c>
      <c r="Q20" s="278">
        <f>+U18</f>
        <v>1</v>
      </c>
      <c r="R20" s="276">
        <f>+W19</f>
        <v>2</v>
      </c>
      <c r="S20" s="277" t="str">
        <f t="shared" ref="S20:S21" si="29">IF(T20&lt;&gt;"",":","")</f>
        <v>:</v>
      </c>
      <c r="T20" s="278">
        <f>+U19</f>
        <v>3</v>
      </c>
      <c r="U20" s="188"/>
      <c r="V20" s="189"/>
      <c r="W20" s="190"/>
      <c r="X20" s="276">
        <f>IF('Gr 1'!$P$6&lt;&gt;"",'Gr 1'!$P$6,"")</f>
        <v>2</v>
      </c>
      <c r="Y20" s="277" t="str">
        <f t="shared" si="16"/>
        <v>:</v>
      </c>
      <c r="Z20" s="278">
        <f>IF('Gr 1'!$N$6&lt;&gt;"",'Gr 1'!$N$6,"")</f>
        <v>3</v>
      </c>
      <c r="AA20" s="279">
        <f t="shared" si="17"/>
        <v>4</v>
      </c>
      <c r="AB20" s="274" t="str">
        <f t="shared" si="23"/>
        <v>:</v>
      </c>
      <c r="AC20" s="280">
        <f t="shared" si="19"/>
        <v>3</v>
      </c>
      <c r="AD20" s="281">
        <f t="shared" si="20"/>
        <v>18</v>
      </c>
      <c r="AE20" s="274" t="s">
        <v>11</v>
      </c>
      <c r="AF20" s="274">
        <f t="shared" si="24"/>
        <v>13</v>
      </c>
      <c r="AG20" s="282">
        <f>IF(AA20+AC20&gt;0,RANK(sonuc!AI20,sonuc!AI$14:AI$21),"")</f>
        <v>2</v>
      </c>
      <c r="AH20" s="282" t="e">
        <f t="shared" si="21"/>
        <v>#N/A</v>
      </c>
      <c r="AI20" s="283">
        <f>(sonuc!AA20*1000+sonuc!AC20*200+(sonuc!AD20-sonuc!AF20)*20)</f>
        <v>4700</v>
      </c>
      <c r="AJ20" s="109">
        <f>IF(AA20+AC20&gt;0,sonuc!AA20+sonuc!AC20,"")</f>
        <v>7</v>
      </c>
    </row>
    <row r="21" spans="1:37" ht="16.5" thickBot="1">
      <c r="A21" s="169">
        <v>8</v>
      </c>
      <c r="B21" s="369" t="s">
        <v>88</v>
      </c>
      <c r="C21" s="201">
        <f>+Z14</f>
        <v>0</v>
      </c>
      <c r="D21" s="202" t="str">
        <f t="shared" si="22"/>
        <v>:</v>
      </c>
      <c r="E21" s="203">
        <f>+X14</f>
        <v>3</v>
      </c>
      <c r="F21" s="201">
        <f>+Z15</f>
        <v>3</v>
      </c>
      <c r="G21" s="202" t="str">
        <f t="shared" si="25"/>
        <v>:</v>
      </c>
      <c r="H21" s="203">
        <f>+X15</f>
        <v>0</v>
      </c>
      <c r="I21" s="201">
        <f>+Z16</f>
        <v>3</v>
      </c>
      <c r="J21" s="202" t="str">
        <f t="shared" si="26"/>
        <v>:</v>
      </c>
      <c r="K21" s="203">
        <f>+X16</f>
        <v>0</v>
      </c>
      <c r="L21" s="201">
        <f>+Z17</f>
        <v>2</v>
      </c>
      <c r="M21" s="202" t="str">
        <f t="shared" si="27"/>
        <v>:</v>
      </c>
      <c r="N21" s="203">
        <f>+X17</f>
        <v>3</v>
      </c>
      <c r="O21" s="201">
        <f>+Z18</f>
        <v>3</v>
      </c>
      <c r="P21" s="202" t="str">
        <f t="shared" si="28"/>
        <v>:</v>
      </c>
      <c r="Q21" s="203">
        <f>+X18</f>
        <v>0</v>
      </c>
      <c r="R21" s="201">
        <f>+Z19</f>
        <v>0</v>
      </c>
      <c r="S21" s="202" t="str">
        <f t="shared" si="29"/>
        <v>:</v>
      </c>
      <c r="T21" s="203">
        <f>+X19</f>
        <v>3</v>
      </c>
      <c r="U21" s="287">
        <f>+Z20</f>
        <v>3</v>
      </c>
      <c r="V21" s="288" t="str">
        <f>IF(W21&lt;&gt;"",":","")</f>
        <v>:</v>
      </c>
      <c r="W21" s="289">
        <f>+X20</f>
        <v>2</v>
      </c>
      <c r="X21" s="204"/>
      <c r="Y21" s="205"/>
      <c r="Z21" s="206"/>
      <c r="AA21" s="207">
        <f t="shared" si="17"/>
        <v>4</v>
      </c>
      <c r="AB21" s="208" t="str">
        <f t="shared" si="23"/>
        <v>:</v>
      </c>
      <c r="AC21" s="209">
        <f t="shared" si="19"/>
        <v>3</v>
      </c>
      <c r="AD21" s="210">
        <f t="shared" si="20"/>
        <v>14</v>
      </c>
      <c r="AE21" s="208" t="s">
        <v>11</v>
      </c>
      <c r="AF21" s="208">
        <f t="shared" si="24"/>
        <v>11</v>
      </c>
      <c r="AG21" s="211">
        <f>IF(AA21+AC21&gt;0,RANK(sonuc!AI21,sonuc!AI$14:AI$21),"")</f>
        <v>4</v>
      </c>
      <c r="AH21" s="211" t="e">
        <f t="shared" si="21"/>
        <v>#N/A</v>
      </c>
      <c r="AI21" s="212">
        <f>(sonuc!AA21*1000+sonuc!AC21*200+(sonuc!AD21-sonuc!AF21)*20)</f>
        <v>4660</v>
      </c>
      <c r="AJ21" s="109">
        <f>IF(AA21+AC21&gt;0,sonuc!AA21+sonuc!AC21,"")</f>
        <v>7</v>
      </c>
    </row>
    <row r="22" spans="1:37" ht="19.5" thickBot="1">
      <c r="A22" s="382" t="s">
        <v>69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4"/>
      <c r="AJ22" s="109"/>
    </row>
    <row r="23" spans="1:37" ht="16.5" thickBot="1">
      <c r="A23" s="135" t="s">
        <v>0</v>
      </c>
      <c r="B23" s="136" t="s">
        <v>1</v>
      </c>
      <c r="C23" s="390">
        <v>1</v>
      </c>
      <c r="D23" s="391"/>
      <c r="E23" s="392"/>
      <c r="F23" s="390">
        <v>2</v>
      </c>
      <c r="G23" s="391"/>
      <c r="H23" s="392"/>
      <c r="I23" s="390">
        <v>3</v>
      </c>
      <c r="J23" s="391"/>
      <c r="K23" s="392"/>
      <c r="L23" s="390">
        <v>4</v>
      </c>
      <c r="M23" s="391"/>
      <c r="N23" s="392"/>
      <c r="O23" s="390">
        <v>5</v>
      </c>
      <c r="P23" s="391"/>
      <c r="Q23" s="392"/>
      <c r="R23" s="390">
        <v>6</v>
      </c>
      <c r="S23" s="391"/>
      <c r="T23" s="392"/>
      <c r="U23" s="390">
        <v>7</v>
      </c>
      <c r="V23" s="391"/>
      <c r="W23" s="392"/>
      <c r="X23" s="390">
        <v>8</v>
      </c>
      <c r="Y23" s="391"/>
      <c r="Z23" s="392"/>
      <c r="AA23" s="386" t="s">
        <v>10</v>
      </c>
      <c r="AB23" s="387"/>
      <c r="AC23" s="389"/>
      <c r="AD23" s="386" t="s">
        <v>48</v>
      </c>
      <c r="AE23" s="387"/>
      <c r="AF23" s="388"/>
      <c r="AG23" s="155" t="s">
        <v>33</v>
      </c>
      <c r="AH23" s="156" t="e">
        <f>AH13</f>
        <v>#REF!</v>
      </c>
      <c r="AI23" s="157" t="s">
        <v>51</v>
      </c>
      <c r="AJ23" s="103" t="s">
        <v>52</v>
      </c>
    </row>
    <row r="24" spans="1:37" ht="15.75">
      <c r="A24" s="167">
        <v>1</v>
      </c>
      <c r="B24" s="358" t="s">
        <v>82</v>
      </c>
      <c r="C24" s="173"/>
      <c r="D24" s="174"/>
      <c r="E24" s="175"/>
      <c r="F24" s="176">
        <f>IF('Gr 2'!$N$9&lt;&gt;"",'Gr 2'!$N$9,"")</f>
        <v>1</v>
      </c>
      <c r="G24" s="177" t="str">
        <f>IF(H24&lt;&gt;"",":","")</f>
        <v>:</v>
      </c>
      <c r="H24" s="178">
        <f>IF('Gr 2'!$P$9&lt;&gt;"",'Gr 2'!$P$9,"")</f>
        <v>3</v>
      </c>
      <c r="I24" s="176">
        <f>IF('Gr 2'!$N$14&lt;&gt;"",'Gr 2'!$N$14,"")</f>
        <v>3</v>
      </c>
      <c r="J24" s="177" t="str">
        <f>IF(K24&lt;&gt;"",":","")</f>
        <v>:</v>
      </c>
      <c r="K24" s="178">
        <f>IF('Gr 2'!$P$14&lt;&gt;"",'Gr 2'!$P$14,"")</f>
        <v>2</v>
      </c>
      <c r="L24" s="176">
        <f>IF('Gr 2'!$N$4&lt;&gt;"",'Gr 2'!$N$4,"")</f>
        <v>0</v>
      </c>
      <c r="M24" s="177" t="str">
        <f t="shared" ref="M24:M27" si="30">IF(N24&lt;&gt;"",":","")</f>
        <v>:</v>
      </c>
      <c r="N24" s="178">
        <f>IF('Gr 2'!$P$4&lt;&gt;"",'Gr 2'!$P$4,"")</f>
        <v>3</v>
      </c>
      <c r="O24" s="176">
        <f>IF('Gr 2'!$E$19&lt;&gt;"",'Gr 2'!$E$19,"")</f>
        <v>3</v>
      </c>
      <c r="P24" s="177" t="str">
        <f>IF(Q24&lt;&gt;"",":","")</f>
        <v>:</v>
      </c>
      <c r="Q24" s="178">
        <f>IF('Gr 2'!$G$19&lt;&gt;"",'Gr 2'!$G$19,"")</f>
        <v>0</v>
      </c>
      <c r="R24" s="176">
        <f>IF('Gr 2'!$E$14&lt;&gt;"",'Gr 2'!$E$14,"")</f>
        <v>1</v>
      </c>
      <c r="S24" s="177" t="str">
        <f>IF(T24&lt;&gt;"",":","")</f>
        <v>:</v>
      </c>
      <c r="T24" s="178">
        <f>IF('Gr 2'!$G$14&lt;&gt;"",'Gr 2'!$G$14,"")</f>
        <v>3</v>
      </c>
      <c r="U24" s="176">
        <f>IF('Gr 2'!$E$9&lt;&gt;"",'Gr 2'!$E$9,"")</f>
        <v>2</v>
      </c>
      <c r="V24" s="177" t="str">
        <f t="shared" ref="V24:V29" si="31">IF(W24&lt;&gt;"",":","")</f>
        <v>:</v>
      </c>
      <c r="W24" s="178">
        <f>IF('Gr 2'!$G$9&lt;&gt;"",'Gr 2'!$G$9,"")</f>
        <v>3</v>
      </c>
      <c r="X24" s="176">
        <f>IF('Gr 2'!$E$4&lt;&gt;"",'Gr 2'!$E$4,"")</f>
        <v>2</v>
      </c>
      <c r="Y24" s="177" t="str">
        <f t="shared" ref="Y24:Y30" si="32">IF(Z24&lt;&gt;"",":","")</f>
        <v>:</v>
      </c>
      <c r="Z24" s="178">
        <f>IF('Gr 2'!$G$4&lt;&gt;"",'Gr 2'!$G$4,"")</f>
        <v>3</v>
      </c>
      <c r="AA24" s="179">
        <f t="shared" ref="AA24:AA31" si="33">IF(C24&gt;E24,1)+IF(F24&gt;H24,1)+IF(I24&gt;K24,1)+IF(L24&gt;N24,1)+IF(O24&gt;Q24,1)+IF(R24&gt;T24,1)+IF(U24&gt;W24,1)+IF(X24&gt;Z24,1)</f>
        <v>2</v>
      </c>
      <c r="AB24" s="180" t="str">
        <f t="shared" ref="AB24" si="34">IF(AC24&lt;&gt;"",":","")</f>
        <v>:</v>
      </c>
      <c r="AC24" s="181">
        <f t="shared" ref="AC24:AC31" si="35">IF(E24&gt;C24,1)+IF(H24&gt;F24,1)+IF(K24&gt;I24,1)+IF(N24&gt;L24,1)+IF(Q24&gt;O24,1)+IF(T24&gt;R24,1)+IF(W24&gt;U24,1)+IF(Z24&gt;X24,1)</f>
        <v>5</v>
      </c>
      <c r="AD24" s="182">
        <f t="shared" ref="AD24:AD31" si="36">SUM(C24,F24,I24,L24,O24,R24,U24,X24)</f>
        <v>12</v>
      </c>
      <c r="AE24" s="180" t="s">
        <v>11</v>
      </c>
      <c r="AF24" s="180">
        <f>SUM(E24,H24,K24,N24,Q24,T24,W24,Z24)</f>
        <v>17</v>
      </c>
      <c r="AG24" s="183">
        <f>IF(AA24+AC24&gt;0,RANK(sonuc!AI24,sonuc!AI$24:AI$31),"")</f>
        <v>8</v>
      </c>
      <c r="AH24" s="183" t="e">
        <f>#REF!</f>
        <v>#REF!</v>
      </c>
      <c r="AI24" s="184">
        <f>(sonuc!AA24*1000+sonuc!AC24*200+(sonuc!AD24-sonuc!AF24)*20)</f>
        <v>2900</v>
      </c>
      <c r="AJ24" s="109">
        <f>IF(AA24+AC24&gt;0,sonuc!AA24+sonuc!AC24,"")</f>
        <v>7</v>
      </c>
    </row>
    <row r="25" spans="1:37" ht="15.75">
      <c r="A25" s="168">
        <v>2</v>
      </c>
      <c r="B25" s="367" t="s">
        <v>80</v>
      </c>
      <c r="C25" s="185">
        <f>+H24</f>
        <v>3</v>
      </c>
      <c r="D25" s="186" t="str">
        <f t="shared" ref="D25:D31" si="37">IF(E25&lt;&gt;"",":","")</f>
        <v>:</v>
      </c>
      <c r="E25" s="187">
        <f>+F24</f>
        <v>1</v>
      </c>
      <c r="F25" s="188"/>
      <c r="G25" s="189"/>
      <c r="H25" s="190"/>
      <c r="I25" s="191">
        <f>IF('Gr 2'!$N$5&lt;&gt;"",'Gr 2'!$N$5,"")</f>
        <v>3</v>
      </c>
      <c r="J25" s="186" t="str">
        <f>IF(K25&lt;&gt;"",":","")</f>
        <v>:</v>
      </c>
      <c r="K25" s="192">
        <f>IF('Gr 2'!$P$5&lt;&gt;"",'Gr 2'!$P$5,"")</f>
        <v>1</v>
      </c>
      <c r="L25" s="191">
        <f>IF('Gr 2'!$N$15&lt;&gt;"",'Gr 2'!$N$15,"")</f>
        <v>3</v>
      </c>
      <c r="M25" s="186" t="str">
        <f t="shared" si="30"/>
        <v>:</v>
      </c>
      <c r="N25" s="192">
        <f>IF('Gr 2'!$P$15&lt;&gt;"",'Gr 2'!$P$15,"")</f>
        <v>2</v>
      </c>
      <c r="O25" s="191">
        <f>IF('Gr 2'!$E$15&lt;&gt;"",'Gr 2'!$E$15,"")</f>
        <v>0</v>
      </c>
      <c r="P25" s="186" t="str">
        <f>IF(Q25&lt;&gt;"",":","")</f>
        <v>:</v>
      </c>
      <c r="Q25" s="192">
        <f>IF('Gr 2'!$G$15&lt;&gt;"",'Gr 2'!$G$15,"")</f>
        <v>3</v>
      </c>
      <c r="R25" s="191">
        <f>IF('Gr 2'!$E$10&lt;&gt;"",'Gr 2'!$E$10,"")</f>
        <v>2</v>
      </c>
      <c r="S25" s="186" t="str">
        <f>IF(T25&lt;&gt;"",":","")</f>
        <v>:</v>
      </c>
      <c r="T25" s="192">
        <f>IF('Gr 2'!$G$10&lt;&gt;"",'Gr 2'!$G$10,"")</f>
        <v>3</v>
      </c>
      <c r="U25" s="191">
        <f>IF('Gr 2'!$E$5&lt;&gt;"",'Gr 2'!$E$5,"")</f>
        <v>0</v>
      </c>
      <c r="V25" s="186" t="str">
        <f t="shared" si="31"/>
        <v>:</v>
      </c>
      <c r="W25" s="192">
        <f>IF('Gr 2'!$G$5&lt;&gt;"",'Gr 2'!$G$5,"")</f>
        <v>3</v>
      </c>
      <c r="X25" s="191">
        <f>IF('Gr 2'!$E$20&lt;&gt;"",'Gr 2'!$E$20,"")</f>
        <v>0</v>
      </c>
      <c r="Y25" s="186" t="str">
        <f t="shared" si="32"/>
        <v>:</v>
      </c>
      <c r="Z25" s="192">
        <f>IF('Gr 2'!$G$20&lt;&gt;"",'Gr 2'!$G$20,"")</f>
        <v>3</v>
      </c>
      <c r="AA25" s="193">
        <f t="shared" si="33"/>
        <v>3</v>
      </c>
      <c r="AB25" s="194" t="str">
        <f t="shared" ref="AB25:AB31" si="38">IF(AC25&lt;&gt;"",":","")</f>
        <v>:</v>
      </c>
      <c r="AC25" s="195">
        <f t="shared" si="35"/>
        <v>4</v>
      </c>
      <c r="AD25" s="196">
        <f t="shared" si="36"/>
        <v>11</v>
      </c>
      <c r="AE25" s="194" t="s">
        <v>11</v>
      </c>
      <c r="AF25" s="194">
        <f>SUM(E25,H25,K25,N25,Q25,T25,W25,Z25)</f>
        <v>16</v>
      </c>
      <c r="AG25" s="197">
        <f>IF(AA25+AC25&gt;0,RANK(sonuc!AI25,sonuc!AI$24:AI$31),"")</f>
        <v>7</v>
      </c>
      <c r="AH25" s="197" t="e">
        <f>#REF!</f>
        <v>#REF!</v>
      </c>
      <c r="AI25" s="198">
        <f>(sonuc!AA25*1000+sonuc!AC25*200+(sonuc!AD25-sonuc!AF25)*20)</f>
        <v>3700</v>
      </c>
      <c r="AJ25" s="109">
        <f>IF(AA25+AC25&gt;0,sonuc!AA25+sonuc!AC25,"")</f>
        <v>7</v>
      </c>
      <c r="AK25" s="119"/>
    </row>
    <row r="26" spans="1:37" ht="15.75">
      <c r="A26" s="168">
        <v>3</v>
      </c>
      <c r="B26" s="356" t="s">
        <v>109</v>
      </c>
      <c r="C26" s="185">
        <f>+K24</f>
        <v>2</v>
      </c>
      <c r="D26" s="200" t="str">
        <f t="shared" si="37"/>
        <v>:</v>
      </c>
      <c r="E26" s="187">
        <f>+I24</f>
        <v>3</v>
      </c>
      <c r="F26" s="191">
        <f>+K25</f>
        <v>1</v>
      </c>
      <c r="G26" s="186" t="str">
        <f t="shared" ref="G26:G31" si="39">IF(H26&lt;&gt;"",":","")</f>
        <v>:</v>
      </c>
      <c r="H26" s="192">
        <f>+I25</f>
        <v>3</v>
      </c>
      <c r="I26" s="188"/>
      <c r="J26" s="189"/>
      <c r="K26" s="190"/>
      <c r="L26" s="191">
        <f>IF('Gr 2'!$P$11&lt;&gt;"",'Gr 2'!$P$11,"")</f>
        <v>3</v>
      </c>
      <c r="M26" s="186" t="str">
        <f t="shared" si="30"/>
        <v>:</v>
      </c>
      <c r="N26" s="192">
        <f>IF('Gr 2'!$N$11&lt;&gt;"",'Gr 2'!$N$11,"")</f>
        <v>1</v>
      </c>
      <c r="O26" s="191">
        <f>IF('Gr 2'!$E$11&lt;&gt;"",'Gr 2'!$E$11,"")</f>
        <v>3</v>
      </c>
      <c r="P26" s="186" t="str">
        <f>IF(Q26&lt;&gt;"",":","")</f>
        <v>:</v>
      </c>
      <c r="Q26" s="192">
        <f>IF('Gr 2'!$G$11&lt;&gt;"",'Gr 2'!$G$11,"")</f>
        <v>0</v>
      </c>
      <c r="R26" s="191">
        <f>IF('Gr 2'!$E$6&lt;&gt;"",'Gr 2'!$E$6,"")</f>
        <v>1</v>
      </c>
      <c r="S26" s="186" t="str">
        <f>IF(T26&lt;&gt;"",":","")</f>
        <v>:</v>
      </c>
      <c r="T26" s="192">
        <f>IF('Gr 2'!$G$6&lt;&gt;"",'Gr 2'!$G$6,"")</f>
        <v>3</v>
      </c>
      <c r="U26" s="191">
        <f>IF('Gr 2'!$E$21&lt;&gt;"",'Gr 2'!$E$21,"")</f>
        <v>2</v>
      </c>
      <c r="V26" s="186" t="str">
        <f t="shared" si="31"/>
        <v>:</v>
      </c>
      <c r="W26" s="192">
        <f>IF('Gr 2'!$G$21&lt;&gt;"",'Gr 2'!$G$21,"")</f>
        <v>3</v>
      </c>
      <c r="X26" s="191">
        <f>IF('Gr 2'!$E$16&lt;&gt;"",'Gr 2'!$E$16,"")</f>
        <v>3</v>
      </c>
      <c r="Y26" s="186" t="str">
        <f t="shared" si="32"/>
        <v>:</v>
      </c>
      <c r="Z26" s="192">
        <f>IF('Gr 2'!$G$16&lt;&gt;"",'Gr 2'!$G$16,"")</f>
        <v>0</v>
      </c>
      <c r="AA26" s="193">
        <f t="shared" si="33"/>
        <v>3</v>
      </c>
      <c r="AB26" s="194" t="str">
        <f t="shared" si="38"/>
        <v>:</v>
      </c>
      <c r="AC26" s="195">
        <f t="shared" si="35"/>
        <v>4</v>
      </c>
      <c r="AD26" s="196">
        <f t="shared" si="36"/>
        <v>15</v>
      </c>
      <c r="AE26" s="194" t="s">
        <v>11</v>
      </c>
      <c r="AF26" s="194">
        <f t="shared" ref="AF26:AF31" si="40">SUM(E26,H26,K26,N26,Q26,T26,W26,Z26)</f>
        <v>13</v>
      </c>
      <c r="AG26" s="197">
        <f>IF(AA26+AC26&gt;0,RANK(sonuc!AI26,sonuc!AI$24:AI$31),"")</f>
        <v>4</v>
      </c>
      <c r="AH26" s="197" t="e">
        <f>#REF!</f>
        <v>#REF!</v>
      </c>
      <c r="AI26" s="198">
        <f>(sonuc!AA26*1000+sonuc!AC26*200+(sonuc!AD26-sonuc!AF26)*20)</f>
        <v>3840</v>
      </c>
      <c r="AJ26" s="109">
        <f>IF(AA26+AC26&gt;0,sonuc!AA26+sonuc!AC26,"")</f>
        <v>7</v>
      </c>
    </row>
    <row r="27" spans="1:37" ht="15.75">
      <c r="A27" s="168">
        <v>4</v>
      </c>
      <c r="B27" s="356" t="s">
        <v>92</v>
      </c>
      <c r="C27" s="185">
        <f>+N24</f>
        <v>3</v>
      </c>
      <c r="D27" s="186" t="str">
        <f t="shared" si="37"/>
        <v>:</v>
      </c>
      <c r="E27" s="187">
        <f>+L24</f>
        <v>0</v>
      </c>
      <c r="F27" s="185">
        <f>+N25</f>
        <v>2</v>
      </c>
      <c r="G27" s="186" t="str">
        <f t="shared" si="39"/>
        <v>:</v>
      </c>
      <c r="H27" s="187">
        <f>+L25</f>
        <v>3</v>
      </c>
      <c r="I27" s="185">
        <f>+N26</f>
        <v>1</v>
      </c>
      <c r="J27" s="186" t="str">
        <f t="shared" ref="J27:J31" si="41">IF(K27&lt;&gt;"",":","")</f>
        <v>:</v>
      </c>
      <c r="K27" s="187">
        <f>+L26</f>
        <v>3</v>
      </c>
      <c r="L27" s="188"/>
      <c r="M27" s="233" t="str">
        <f t="shared" si="30"/>
        <v/>
      </c>
      <c r="N27" s="190"/>
      <c r="O27" s="191">
        <f>IF('Gr 2'!$E$7&lt;&gt;"",'Gr 2'!$E$7,"")</f>
        <v>2</v>
      </c>
      <c r="P27" s="186" t="str">
        <f>IF(Q27&lt;&gt;"",":","")</f>
        <v>:</v>
      </c>
      <c r="Q27" s="192">
        <f>IF('Gr 2'!$G$7&lt;&gt;"",'Gr 2'!$G$7,"")</f>
        <v>3</v>
      </c>
      <c r="R27" s="191">
        <f>IF('Gr 2'!$E$22&lt;&gt;"",'Gr 2'!$E$22,"")</f>
        <v>3</v>
      </c>
      <c r="S27" s="186" t="str">
        <f>IF(T27&lt;&gt;"",":","")</f>
        <v>:</v>
      </c>
      <c r="T27" s="192">
        <f>IF('Gr 2'!$G$22&lt;&gt;"",'Gr 2'!$G$22,"")</f>
        <v>1</v>
      </c>
      <c r="U27" s="191">
        <f>IF('Gr 2'!$E$17&lt;&gt;"",'Gr 2'!$E$17,"")</f>
        <v>2</v>
      </c>
      <c r="V27" s="186" t="str">
        <f t="shared" si="31"/>
        <v>:</v>
      </c>
      <c r="W27" s="192">
        <f>IF('Gr 2'!$G$17&lt;&gt;"",'Gr 2'!$G$17,"")</f>
        <v>3</v>
      </c>
      <c r="X27" s="191">
        <f>IF('Gr 2'!$E$12&lt;&gt;"",'Gr 2'!$E$12,"")</f>
        <v>3</v>
      </c>
      <c r="Y27" s="186" t="str">
        <f t="shared" si="32"/>
        <v>:</v>
      </c>
      <c r="Z27" s="192">
        <f>IF('Gr 2'!$G$12&lt;&gt;"",'Gr 2'!$G$12,"")</f>
        <v>2</v>
      </c>
      <c r="AA27" s="193">
        <f t="shared" si="33"/>
        <v>3</v>
      </c>
      <c r="AB27" s="194" t="str">
        <f t="shared" si="38"/>
        <v>:</v>
      </c>
      <c r="AC27" s="195">
        <f t="shared" si="35"/>
        <v>4</v>
      </c>
      <c r="AD27" s="196">
        <f t="shared" si="36"/>
        <v>16</v>
      </c>
      <c r="AE27" s="194" t="s">
        <v>11</v>
      </c>
      <c r="AF27" s="194">
        <f t="shared" si="40"/>
        <v>15</v>
      </c>
      <c r="AG27" s="197">
        <f>IF(AA27+AC27&gt;0,RANK(sonuc!AI27,sonuc!AI$24:AI$31),"")</f>
        <v>5</v>
      </c>
      <c r="AH27" s="197" t="e">
        <f>#REF!</f>
        <v>#REF!</v>
      </c>
      <c r="AI27" s="198">
        <f>(sonuc!AA27*1000+sonuc!AC27*200+(sonuc!AD27-sonuc!AF27)*20)</f>
        <v>3820</v>
      </c>
      <c r="AJ27" s="109">
        <f>IF(AA27+AC27&gt;0,sonuc!AA27+sonuc!AC27,"")</f>
        <v>7</v>
      </c>
    </row>
    <row r="28" spans="1:37" ht="15.75">
      <c r="A28" s="168">
        <v>5</v>
      </c>
      <c r="B28" s="367" t="s">
        <v>89</v>
      </c>
      <c r="C28" s="185">
        <f>+Q24</f>
        <v>0</v>
      </c>
      <c r="D28" s="194" t="str">
        <f t="shared" si="37"/>
        <v>:</v>
      </c>
      <c r="E28" s="187">
        <f>+O24</f>
        <v>3</v>
      </c>
      <c r="F28" s="191">
        <f>+Q25</f>
        <v>3</v>
      </c>
      <c r="G28" s="186" t="str">
        <f t="shared" si="39"/>
        <v>:</v>
      </c>
      <c r="H28" s="192">
        <f>+O25</f>
        <v>0</v>
      </c>
      <c r="I28" s="191">
        <f>+Q26</f>
        <v>0</v>
      </c>
      <c r="J28" s="186" t="str">
        <f t="shared" si="41"/>
        <v>:</v>
      </c>
      <c r="K28" s="187">
        <f>+O26</f>
        <v>3</v>
      </c>
      <c r="L28" s="191">
        <f>+Q27</f>
        <v>3</v>
      </c>
      <c r="M28" s="186" t="str">
        <f t="shared" ref="M28:M31" si="42">IF(N28&lt;&gt;"",":","")</f>
        <v>:</v>
      </c>
      <c r="N28" s="192">
        <f>+O27</f>
        <v>2</v>
      </c>
      <c r="O28" s="188"/>
      <c r="P28" s="189"/>
      <c r="Q28" s="190"/>
      <c r="R28" s="191">
        <f>IF('Gr 2'!$N$7&lt;&gt;"",'Gr 2'!$N$7,"")</f>
        <v>3</v>
      </c>
      <c r="S28" s="186" t="str">
        <f>IF(T28&lt;&gt;"",":","")</f>
        <v>:</v>
      </c>
      <c r="T28" s="192">
        <f>IF('Gr 2'!$P$7&lt;&gt;"",'Gr 2'!$P$7,"")</f>
        <v>0</v>
      </c>
      <c r="U28" s="191">
        <f>IF('Gr 2'!$P$12&lt;&gt;"",'Gr 2'!$P$12,"")</f>
        <v>3</v>
      </c>
      <c r="V28" s="186" t="str">
        <f t="shared" si="31"/>
        <v>:</v>
      </c>
      <c r="W28" s="192">
        <f>IF('Gr 2'!$N$12&lt;&gt;"",'Gr 2'!$N$12,"")</f>
        <v>0</v>
      </c>
      <c r="X28" s="191">
        <f>IF('Gr 2'!$P$16&lt;&gt;"",'Gr 2'!$P$16,"")</f>
        <v>3</v>
      </c>
      <c r="Y28" s="186" t="str">
        <f t="shared" si="32"/>
        <v>:</v>
      </c>
      <c r="Z28" s="192">
        <f>IF('Gr 2'!$N$16&lt;&gt;"",'Gr 2'!$N$16,"")</f>
        <v>0</v>
      </c>
      <c r="AA28" s="193">
        <f t="shared" si="33"/>
        <v>5</v>
      </c>
      <c r="AB28" s="194" t="str">
        <f t="shared" si="38"/>
        <v>:</v>
      </c>
      <c r="AC28" s="195">
        <f t="shared" si="35"/>
        <v>2</v>
      </c>
      <c r="AD28" s="196">
        <f t="shared" si="36"/>
        <v>15</v>
      </c>
      <c r="AE28" s="194" t="s">
        <v>11</v>
      </c>
      <c r="AF28" s="194">
        <f t="shared" si="40"/>
        <v>8</v>
      </c>
      <c r="AG28" s="197">
        <f>IF(AA28+AC28&gt;0,RANK(sonuc!AI28,sonuc!AI$24:AI$31),"")</f>
        <v>1</v>
      </c>
      <c r="AH28" s="197" t="e">
        <f>#REF!</f>
        <v>#REF!</v>
      </c>
      <c r="AI28" s="198">
        <f>(sonuc!AA28*1000+sonuc!AC28*200+(sonuc!AD28-sonuc!AF28)*20)</f>
        <v>5540</v>
      </c>
      <c r="AJ28" s="109">
        <f>IF(AA28+AC28&gt;0,sonuc!AA28+sonuc!AC28,"")</f>
        <v>7</v>
      </c>
    </row>
    <row r="29" spans="1:37" ht="15.75">
      <c r="A29" s="168">
        <v>6</v>
      </c>
      <c r="B29" s="367" t="s">
        <v>87</v>
      </c>
      <c r="C29" s="185">
        <f>+T24</f>
        <v>3</v>
      </c>
      <c r="D29" s="186" t="str">
        <f t="shared" si="37"/>
        <v>:</v>
      </c>
      <c r="E29" s="187">
        <f>+R24</f>
        <v>1</v>
      </c>
      <c r="F29" s="185">
        <f>+T25</f>
        <v>3</v>
      </c>
      <c r="G29" s="186" t="str">
        <f t="shared" si="39"/>
        <v>:</v>
      </c>
      <c r="H29" s="187">
        <f>+R25</f>
        <v>2</v>
      </c>
      <c r="I29" s="185">
        <f>+T26</f>
        <v>3</v>
      </c>
      <c r="J29" s="186" t="str">
        <f t="shared" si="41"/>
        <v>:</v>
      </c>
      <c r="K29" s="187">
        <f>+R26</f>
        <v>1</v>
      </c>
      <c r="L29" s="185">
        <f>+T27</f>
        <v>1</v>
      </c>
      <c r="M29" s="186" t="str">
        <f>IF(N29&lt;&gt;"",":","")</f>
        <v>:</v>
      </c>
      <c r="N29" s="187">
        <f>+R27</f>
        <v>3</v>
      </c>
      <c r="O29" s="185">
        <f>+T28</f>
        <v>0</v>
      </c>
      <c r="P29" s="186" t="str">
        <f t="shared" ref="P29:P31" si="43">IF(Q29&lt;&gt;"",":","")</f>
        <v>:</v>
      </c>
      <c r="Q29" s="187">
        <f>+R28</f>
        <v>3</v>
      </c>
      <c r="R29" s="188"/>
      <c r="S29" s="189"/>
      <c r="T29" s="190"/>
      <c r="U29" s="191">
        <f>IF('Gr 2'!$P$17&lt;&gt;"",'Gr 2'!$P$17,"")</f>
        <v>0</v>
      </c>
      <c r="V29" s="186" t="str">
        <f t="shared" si="31"/>
        <v>:</v>
      </c>
      <c r="W29" s="192">
        <f>IF('Gr 2'!$N$17&lt;&gt;"",'Gr 2'!$N$17,"")</f>
        <v>3</v>
      </c>
      <c r="X29" s="191">
        <f>IF('Gr 2'!$P$10&lt;&gt;"",'Gr 2'!$P$10,"")</f>
        <v>3</v>
      </c>
      <c r="Y29" s="186" t="str">
        <f t="shared" si="32"/>
        <v>:</v>
      </c>
      <c r="Z29" s="192">
        <f>IF('Gr 2'!$N$10&lt;&gt;"",'Gr 2'!$N$10,"")</f>
        <v>1</v>
      </c>
      <c r="AA29" s="193">
        <f t="shared" si="33"/>
        <v>4</v>
      </c>
      <c r="AB29" s="194" t="str">
        <f t="shared" si="38"/>
        <v>:</v>
      </c>
      <c r="AC29" s="195">
        <f t="shared" si="35"/>
        <v>3</v>
      </c>
      <c r="AD29" s="196">
        <f t="shared" si="36"/>
        <v>13</v>
      </c>
      <c r="AE29" s="194" t="s">
        <v>11</v>
      </c>
      <c r="AF29" s="194">
        <f t="shared" si="40"/>
        <v>14</v>
      </c>
      <c r="AG29" s="197">
        <f>IF(AA29+AC29&gt;0,RANK(sonuc!AI29,sonuc!AI$24:AI$31),"")</f>
        <v>3</v>
      </c>
      <c r="AH29" s="197" t="e">
        <f>#REF!</f>
        <v>#REF!</v>
      </c>
      <c r="AI29" s="198">
        <f>(sonuc!AA29*1000+sonuc!AC29*200+(sonuc!AD29-sonuc!AF29)*20)</f>
        <v>4580</v>
      </c>
      <c r="AJ29" s="109">
        <f>IF(AA29+AC29&gt;0,sonuc!AA29+sonuc!AC29,"")</f>
        <v>7</v>
      </c>
    </row>
    <row r="30" spans="1:37" ht="15.75">
      <c r="A30" s="168">
        <v>7</v>
      </c>
      <c r="B30" s="356" t="s">
        <v>94</v>
      </c>
      <c r="C30" s="185">
        <f>+W24</f>
        <v>3</v>
      </c>
      <c r="D30" s="194" t="str">
        <f t="shared" si="37"/>
        <v>:</v>
      </c>
      <c r="E30" s="187">
        <f>+U24</f>
        <v>2</v>
      </c>
      <c r="F30" s="191">
        <f>+W25</f>
        <v>3</v>
      </c>
      <c r="G30" s="186" t="str">
        <f t="shared" si="39"/>
        <v>:</v>
      </c>
      <c r="H30" s="192">
        <f>+U25</f>
        <v>0</v>
      </c>
      <c r="I30" s="191">
        <f>+W26</f>
        <v>3</v>
      </c>
      <c r="J30" s="186" t="str">
        <f t="shared" si="41"/>
        <v>:</v>
      </c>
      <c r="K30" s="192">
        <f>+U26</f>
        <v>2</v>
      </c>
      <c r="L30" s="191">
        <f>+W27</f>
        <v>3</v>
      </c>
      <c r="M30" s="186" t="str">
        <f t="shared" si="42"/>
        <v>:</v>
      </c>
      <c r="N30" s="192">
        <f>+U27</f>
        <v>2</v>
      </c>
      <c r="O30" s="191">
        <f>+W28</f>
        <v>0</v>
      </c>
      <c r="P30" s="186" t="str">
        <f t="shared" si="43"/>
        <v>:</v>
      </c>
      <c r="Q30" s="192">
        <f>+U28</f>
        <v>3</v>
      </c>
      <c r="R30" s="191">
        <f>+W29</f>
        <v>3</v>
      </c>
      <c r="S30" s="186" t="str">
        <f t="shared" ref="S30:S31" si="44">IF(T30&lt;&gt;"",":","")</f>
        <v>:</v>
      </c>
      <c r="T30" s="192">
        <f>+U29</f>
        <v>0</v>
      </c>
      <c r="U30" s="188"/>
      <c r="V30" s="189"/>
      <c r="W30" s="190"/>
      <c r="X30" s="191">
        <f>IF('Gr 2'!$P$6&lt;&gt;"",'Gr 2'!$P$6,"")</f>
        <v>2</v>
      </c>
      <c r="Y30" s="186" t="str">
        <f t="shared" si="32"/>
        <v>:</v>
      </c>
      <c r="Z30" s="192">
        <f>IF('Gr 2'!$N$6&lt;&gt;"",'Gr 2'!$N$6,"")</f>
        <v>3</v>
      </c>
      <c r="AA30" s="193">
        <f t="shared" si="33"/>
        <v>5</v>
      </c>
      <c r="AB30" s="194" t="str">
        <f t="shared" si="38"/>
        <v>:</v>
      </c>
      <c r="AC30" s="195">
        <f t="shared" si="35"/>
        <v>2</v>
      </c>
      <c r="AD30" s="196">
        <f t="shared" si="36"/>
        <v>17</v>
      </c>
      <c r="AE30" s="194" t="s">
        <v>11</v>
      </c>
      <c r="AF30" s="194">
        <f t="shared" si="40"/>
        <v>12</v>
      </c>
      <c r="AG30" s="197">
        <f>IF(AA30+AC30&gt;0,RANK(sonuc!AI30,sonuc!AI$24:AI$31),"")</f>
        <v>2</v>
      </c>
      <c r="AH30" s="197" t="e">
        <f>#REF!</f>
        <v>#REF!</v>
      </c>
      <c r="AI30" s="198">
        <f>(sonuc!AA30*1000+sonuc!AC30*200+(sonuc!AD30-sonuc!AF30)*20)</f>
        <v>5500</v>
      </c>
      <c r="AJ30" s="109">
        <f>IF(AA30+AC30&gt;0,sonuc!AA30+sonuc!AC30,"")</f>
        <v>7</v>
      </c>
    </row>
    <row r="31" spans="1:37" ht="16.5" thickBot="1">
      <c r="A31" s="169">
        <v>8</v>
      </c>
      <c r="B31" s="369" t="s">
        <v>91</v>
      </c>
      <c r="C31" s="201">
        <f>+Z24</f>
        <v>3</v>
      </c>
      <c r="D31" s="202" t="str">
        <f t="shared" si="37"/>
        <v>:</v>
      </c>
      <c r="E31" s="203">
        <f>+X24</f>
        <v>2</v>
      </c>
      <c r="F31" s="201">
        <f>+Z25</f>
        <v>3</v>
      </c>
      <c r="G31" s="202" t="str">
        <f t="shared" si="39"/>
        <v>:</v>
      </c>
      <c r="H31" s="203">
        <f>+X25</f>
        <v>0</v>
      </c>
      <c r="I31" s="201">
        <f>+Z26</f>
        <v>0</v>
      </c>
      <c r="J31" s="202" t="str">
        <f t="shared" si="41"/>
        <v>:</v>
      </c>
      <c r="K31" s="203">
        <f>+X26</f>
        <v>3</v>
      </c>
      <c r="L31" s="201">
        <f>+Z27</f>
        <v>2</v>
      </c>
      <c r="M31" s="202" t="str">
        <f t="shared" si="42"/>
        <v>:</v>
      </c>
      <c r="N31" s="203">
        <f>+X27</f>
        <v>3</v>
      </c>
      <c r="O31" s="201">
        <f>+Z28</f>
        <v>0</v>
      </c>
      <c r="P31" s="202" t="str">
        <f t="shared" si="43"/>
        <v>:</v>
      </c>
      <c r="Q31" s="203">
        <f>+X28</f>
        <v>3</v>
      </c>
      <c r="R31" s="201">
        <f>+Z29</f>
        <v>1</v>
      </c>
      <c r="S31" s="202" t="str">
        <f t="shared" si="44"/>
        <v>:</v>
      </c>
      <c r="T31" s="203">
        <f>+X29</f>
        <v>3</v>
      </c>
      <c r="U31" s="201">
        <f>+Z30</f>
        <v>3</v>
      </c>
      <c r="V31" s="202" t="str">
        <f>IF(W31&lt;&gt;"",":","")</f>
        <v>:</v>
      </c>
      <c r="W31" s="203">
        <f>+X30</f>
        <v>2</v>
      </c>
      <c r="X31" s="204"/>
      <c r="Y31" s="205"/>
      <c r="Z31" s="206"/>
      <c r="AA31" s="207">
        <f t="shared" si="33"/>
        <v>3</v>
      </c>
      <c r="AB31" s="208" t="str">
        <f t="shared" si="38"/>
        <v>:</v>
      </c>
      <c r="AC31" s="209">
        <f t="shared" si="35"/>
        <v>4</v>
      </c>
      <c r="AD31" s="210">
        <f t="shared" si="36"/>
        <v>12</v>
      </c>
      <c r="AE31" s="208" t="s">
        <v>11</v>
      </c>
      <c r="AF31" s="208">
        <f t="shared" si="40"/>
        <v>16</v>
      </c>
      <c r="AG31" s="211">
        <f>IF(AA31+AC31&gt;0,RANK(sonuc!AI31,sonuc!AI$24:AI$31),"")</f>
        <v>6</v>
      </c>
      <c r="AH31" s="211" t="e">
        <f>#REF!</f>
        <v>#REF!</v>
      </c>
      <c r="AI31" s="212">
        <f>(sonuc!AA31*1000+sonuc!AC31*200+(sonuc!AD31-sonuc!AF31)*20)</f>
        <v>3720</v>
      </c>
      <c r="AJ31" s="109">
        <f>IF(AA31+AC31&gt;0,sonuc!AA31+sonuc!AC31,"")</f>
        <v>7</v>
      </c>
    </row>
    <row r="32" spans="1:37" ht="19.5" thickBot="1">
      <c r="A32" s="382" t="s">
        <v>27</v>
      </c>
      <c r="B32" s="383"/>
      <c r="C32" s="383"/>
      <c r="D32" s="383"/>
      <c r="E32" s="383"/>
      <c r="F32" s="383"/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4"/>
      <c r="AJ32" s="109"/>
    </row>
    <row r="33" spans="1:37" ht="16.5" thickBot="1">
      <c r="A33" s="135" t="s">
        <v>0</v>
      </c>
      <c r="B33" s="136" t="s">
        <v>1</v>
      </c>
      <c r="C33" s="390">
        <v>1</v>
      </c>
      <c r="D33" s="391"/>
      <c r="E33" s="392"/>
      <c r="F33" s="390">
        <v>2</v>
      </c>
      <c r="G33" s="391"/>
      <c r="H33" s="392"/>
      <c r="I33" s="390">
        <v>3</v>
      </c>
      <c r="J33" s="391"/>
      <c r="K33" s="392"/>
      <c r="L33" s="390">
        <v>4</v>
      </c>
      <c r="M33" s="391"/>
      <c r="N33" s="392"/>
      <c r="O33" s="390">
        <v>5</v>
      </c>
      <c r="P33" s="391"/>
      <c r="Q33" s="392"/>
      <c r="R33" s="390">
        <v>6</v>
      </c>
      <c r="S33" s="391"/>
      <c r="T33" s="392"/>
      <c r="U33" s="390">
        <v>7</v>
      </c>
      <c r="V33" s="391"/>
      <c r="W33" s="392"/>
      <c r="X33" s="390">
        <v>8</v>
      </c>
      <c r="Y33" s="391"/>
      <c r="Z33" s="392"/>
      <c r="AA33" s="386" t="s">
        <v>10</v>
      </c>
      <c r="AB33" s="387"/>
      <c r="AC33" s="389"/>
      <c r="AD33" s="386" t="s">
        <v>48</v>
      </c>
      <c r="AE33" s="387"/>
      <c r="AF33" s="388"/>
      <c r="AG33" s="155" t="s">
        <v>33</v>
      </c>
      <c r="AH33" s="156" t="e">
        <f>AH23</f>
        <v>#REF!</v>
      </c>
      <c r="AI33" s="157" t="s">
        <v>51</v>
      </c>
      <c r="AJ33" s="103" t="s">
        <v>52</v>
      </c>
    </row>
    <row r="34" spans="1:37" ht="15.75">
      <c r="A34" s="167">
        <v>1</v>
      </c>
      <c r="B34" s="360" t="s">
        <v>90</v>
      </c>
      <c r="C34" s="173"/>
      <c r="D34" s="174"/>
      <c r="E34" s="175"/>
      <c r="F34" s="176">
        <f>IF('Gr 3'!$N$9&lt;&gt;"",'Gr 3'!$N$9,"")</f>
        <v>3</v>
      </c>
      <c r="G34" s="177" t="str">
        <f>IF(H34&lt;&gt;"",":","")</f>
        <v>:</v>
      </c>
      <c r="H34" s="178">
        <f>IF('Gr 3'!$P$9&lt;&gt;"",'Gr 3'!$P$9,"")</f>
        <v>1</v>
      </c>
      <c r="I34" s="176">
        <f>IF('Gr 3'!$N$14&lt;&gt;"",'Gr 3'!$N$14,"")</f>
        <v>3</v>
      </c>
      <c r="J34" s="177" t="str">
        <f>IF(K34&lt;&gt;"",":","")</f>
        <v>:</v>
      </c>
      <c r="K34" s="178">
        <f>IF('Gr 3'!$P$14&lt;&gt;"",'Gr 3'!$P$14,"")</f>
        <v>0</v>
      </c>
      <c r="L34" s="176">
        <f>IF('Gr 3'!$N$4&lt;&gt;"",'Gr 3'!$N$4,"")</f>
        <v>3</v>
      </c>
      <c r="M34" s="177" t="str">
        <f t="shared" ref="M34:M37" si="45">IF(N34&lt;&gt;"",":","")</f>
        <v>:</v>
      </c>
      <c r="N34" s="178">
        <f>IF('Gr 3'!$P$4&lt;&gt;"",'Gr 3'!$P$4,"")</f>
        <v>0</v>
      </c>
      <c r="O34" s="176">
        <f>IF('Gr 3'!$E$19&lt;&gt;"",'Gr 3'!$E$19,"")</f>
        <v>3</v>
      </c>
      <c r="P34" s="177" t="str">
        <f>IF(Q34&lt;&gt;"",":","")</f>
        <v>:</v>
      </c>
      <c r="Q34" s="178">
        <f>IF('Gr 3'!$G$19&lt;&gt;"",'Gr 3'!$G$19,"")</f>
        <v>0</v>
      </c>
      <c r="R34" s="176">
        <f>IF('Gr 3'!$E$14&lt;&gt;"",'Gr 3'!$E$14,"")</f>
        <v>3</v>
      </c>
      <c r="S34" s="177" t="str">
        <f>IF(T34&lt;&gt;"",":","")</f>
        <v>:</v>
      </c>
      <c r="T34" s="178">
        <f>IF('Gr 3'!$G$14&lt;&gt;"",'Gr 3'!$G$14,"")</f>
        <v>1</v>
      </c>
      <c r="U34" s="176">
        <f>IF('Gr 3'!$E$9&lt;&gt;"",'Gr 3'!$E$9,"")</f>
        <v>1</v>
      </c>
      <c r="V34" s="177" t="str">
        <f t="shared" ref="V34:V39" si="46">IF(W34&lt;&gt;"",":","")</f>
        <v>:</v>
      </c>
      <c r="W34" s="178">
        <f>IF('Gr 3'!$G$9&lt;&gt;"",'Gr 3'!$G$9,"")</f>
        <v>3</v>
      </c>
      <c r="X34" s="176">
        <f>IF('Gr 3'!$E$4&lt;&gt;"",'Gr 3'!$E$4,"")</f>
        <v>3</v>
      </c>
      <c r="Y34" s="177" t="str">
        <f t="shared" ref="Y34:Y40" si="47">IF(Z34&lt;&gt;"",":","")</f>
        <v>:</v>
      </c>
      <c r="Z34" s="178">
        <f>IF('Gr 3'!$G$4&lt;&gt;"",'Gr 3'!$G$4,"")</f>
        <v>0</v>
      </c>
      <c r="AA34" s="179">
        <f t="shared" ref="AA34:AA41" si="48">IF(C34&gt;E34,1)+IF(F34&gt;H34,1)+IF(I34&gt;K34,1)+IF(L34&gt;N34,1)+IF(O34&gt;Q34,1)+IF(R34&gt;T34,1)+IF(U34&gt;W34,1)+IF(X34&gt;Z34,1)</f>
        <v>6</v>
      </c>
      <c r="AB34" s="180" t="str">
        <f t="shared" ref="AB34" si="49">IF(AC34&lt;&gt;"",":","")</f>
        <v>:</v>
      </c>
      <c r="AC34" s="181">
        <f t="shared" ref="AC34:AC41" si="50">IF(E34&gt;C34,1)+IF(H34&gt;F34,1)+IF(K34&gt;I34,1)+IF(N34&gt;L34,1)+IF(Q34&gt;O34,1)+IF(T34&gt;R34,1)+IF(W34&gt;U34,1)+IF(Z34&gt;X34,1)</f>
        <v>1</v>
      </c>
      <c r="AD34" s="182">
        <f t="shared" ref="AD34:AD41" si="51">SUM(C34,F34,I34,L34,O34,R34,U34,X34)</f>
        <v>19</v>
      </c>
      <c r="AE34" s="180" t="s">
        <v>11</v>
      </c>
      <c r="AF34" s="180">
        <f>SUM(E34,H34,K34,N34,Q34,T34,W34,Z34)</f>
        <v>5</v>
      </c>
      <c r="AG34" s="216">
        <f>IF(AA34+AC34&gt;0,RANK(sonuc!AI34,sonuc!AI$34:AI$41),"")</f>
        <v>1</v>
      </c>
      <c r="AH34" s="213" t="e">
        <f>#REF!</f>
        <v>#REF!</v>
      </c>
      <c r="AI34" s="184">
        <f>(sonuc!AA34*1000+sonuc!AC34*200+(sonuc!AD34-sonuc!AF34)*20)</f>
        <v>6480</v>
      </c>
      <c r="AJ34" s="109">
        <f>IF(AA34+AC34&gt;0,sonuc!AA34+sonuc!AC34,"")</f>
        <v>7</v>
      </c>
    </row>
    <row r="35" spans="1:37" ht="15.75">
      <c r="A35" s="168">
        <v>2</v>
      </c>
      <c r="B35" s="356" t="s">
        <v>108</v>
      </c>
      <c r="C35" s="185">
        <f>+H34</f>
        <v>1</v>
      </c>
      <c r="D35" s="186" t="str">
        <f>IF(E35&lt;&gt;"",":","")</f>
        <v>:</v>
      </c>
      <c r="E35" s="187">
        <f>+F34</f>
        <v>3</v>
      </c>
      <c r="F35" s="188"/>
      <c r="G35" s="189"/>
      <c r="H35" s="190"/>
      <c r="I35" s="191">
        <f>IF('Gr 3'!$N$5&lt;&gt;"",'Gr 3'!$N$5,"")</f>
        <v>0</v>
      </c>
      <c r="J35" s="186" t="str">
        <f>IF(K35&lt;&gt;"",":","")</f>
        <v>:</v>
      </c>
      <c r="K35" s="192">
        <f>IF('Gr 3'!$P$5&lt;&gt;"",'Gr 3'!$P$5,"")</f>
        <v>3</v>
      </c>
      <c r="L35" s="191">
        <f>IF('Gr 3'!$N$15&lt;&gt;"",'Gr 3'!$N$15,"")</f>
        <v>1</v>
      </c>
      <c r="M35" s="186" t="str">
        <f t="shared" si="45"/>
        <v>:</v>
      </c>
      <c r="N35" s="192">
        <f>IF('Gr 3'!$P$15&lt;&gt;"",'Gr 3'!$P$15,"")</f>
        <v>3</v>
      </c>
      <c r="O35" s="191">
        <f>IF('Gr 3'!$E$15&lt;&gt;"",'Gr 3'!$E$15,"")</f>
        <v>1</v>
      </c>
      <c r="P35" s="186" t="str">
        <f>IF(Q35&lt;&gt;"",":","")</f>
        <v>:</v>
      </c>
      <c r="Q35" s="192">
        <f>IF('Gr 3'!$G$15&lt;&gt;"",'Gr 3'!$G$15,"")</f>
        <v>3</v>
      </c>
      <c r="R35" s="191">
        <f>IF('Gr 3'!$E$10&lt;&gt;"",'Gr 3'!$E$10,"")</f>
        <v>3</v>
      </c>
      <c r="S35" s="186" t="str">
        <f>IF(T35&lt;&gt;"",":","")</f>
        <v>:</v>
      </c>
      <c r="T35" s="192">
        <f>IF('Gr 3'!$G$10&lt;&gt;"",'Gr 3'!$G$10,"")</f>
        <v>1</v>
      </c>
      <c r="U35" s="191">
        <f>IF('Gr 3'!$E$5&lt;&gt;"",'Gr 3'!$E$5,"")</f>
        <v>1</v>
      </c>
      <c r="V35" s="186" t="str">
        <f t="shared" si="46"/>
        <v>:</v>
      </c>
      <c r="W35" s="192">
        <f>IF('Gr 3'!$G$5&lt;&gt;"",'Gr 3'!$G$5,"")</f>
        <v>3</v>
      </c>
      <c r="X35" s="191">
        <f>IF('Gr 3'!$E$20&lt;&gt;"",'Gr 3'!$E$20,"")</f>
        <v>3</v>
      </c>
      <c r="Y35" s="186" t="str">
        <f t="shared" si="47"/>
        <v>:</v>
      </c>
      <c r="Z35" s="192">
        <f>IF('Gr 3'!$G$20&lt;&gt;"",'Gr 3'!$G$20,"")</f>
        <v>1</v>
      </c>
      <c r="AA35" s="193">
        <f t="shared" si="48"/>
        <v>2</v>
      </c>
      <c r="AB35" s="194" t="str">
        <f t="shared" ref="AB35:AB41" si="52">IF(AC35&lt;&gt;"",":","")</f>
        <v>:</v>
      </c>
      <c r="AC35" s="195">
        <f t="shared" si="50"/>
        <v>5</v>
      </c>
      <c r="AD35" s="196">
        <f t="shared" si="51"/>
        <v>10</v>
      </c>
      <c r="AE35" s="194" t="s">
        <v>11</v>
      </c>
      <c r="AF35" s="194">
        <f t="shared" ref="AF35:AF41" si="53">SUM(E35,H35,K35,N35,Q35,T35,W35,Z35)</f>
        <v>17</v>
      </c>
      <c r="AG35" s="217">
        <f>IF(AA35+AC35&gt;0,RANK(sonuc!AI35,sonuc!AI$34:AI$41),"")</f>
        <v>6</v>
      </c>
      <c r="AH35" s="214" t="e">
        <f>#REF!</f>
        <v>#REF!</v>
      </c>
      <c r="AI35" s="198">
        <f>(sonuc!AA35*1000+sonuc!AC35*200+(sonuc!AD35-sonuc!AF35)*20)</f>
        <v>2860</v>
      </c>
      <c r="AJ35" s="109">
        <f>IF(AA35+AC35&gt;0,sonuc!AA35+sonuc!AC35,"")</f>
        <v>7</v>
      </c>
    </row>
    <row r="36" spans="1:37" ht="15.75">
      <c r="A36" s="168">
        <v>3</v>
      </c>
      <c r="B36" s="359" t="s">
        <v>114</v>
      </c>
      <c r="C36" s="185">
        <f>+K34</f>
        <v>0</v>
      </c>
      <c r="D36" s="200" t="str">
        <f>IF(E36&lt;&gt;"",":","")</f>
        <v>:</v>
      </c>
      <c r="E36" s="187">
        <f>+I34</f>
        <v>3</v>
      </c>
      <c r="F36" s="191">
        <f>+K35</f>
        <v>3</v>
      </c>
      <c r="G36" s="186" t="str">
        <f t="shared" ref="G36:G41" si="54">IF(H36&lt;&gt;"",":","")</f>
        <v>:</v>
      </c>
      <c r="H36" s="192">
        <f>+I35</f>
        <v>0</v>
      </c>
      <c r="I36" s="188"/>
      <c r="J36" s="189"/>
      <c r="K36" s="190"/>
      <c r="L36" s="191">
        <f>IF('Gr 3'!$P$11&lt;&gt;"",'Gr 3'!$P$11,"")</f>
        <v>3</v>
      </c>
      <c r="M36" s="186" t="str">
        <f t="shared" si="45"/>
        <v>:</v>
      </c>
      <c r="N36" s="192">
        <f>IF('Gr 3'!$N$11&lt;&gt;"",'Gr 3'!$N$11,"")</f>
        <v>2</v>
      </c>
      <c r="O36" s="191">
        <f>IF('Gr 3'!$E$11&lt;&gt;"",'Gr 3'!$E$11,"")</f>
        <v>3</v>
      </c>
      <c r="P36" s="186" t="str">
        <f>IF(Q36&lt;&gt;"",":","")</f>
        <v>:</v>
      </c>
      <c r="Q36" s="192">
        <f>IF('Gr 3'!$G$11&lt;&gt;"",'Gr 3'!$G$11,"")</f>
        <v>2</v>
      </c>
      <c r="R36" s="191">
        <f>IF('Gr 3'!$E$6&lt;&gt;"",'Gr 3'!$E$6,"")</f>
        <v>2</v>
      </c>
      <c r="S36" s="186" t="str">
        <f>IF(T36&lt;&gt;"",":","")</f>
        <v>:</v>
      </c>
      <c r="T36" s="192">
        <f>IF('Gr 3'!$G$6&lt;&gt;"",'Gr 3'!$G$6,"")</f>
        <v>3</v>
      </c>
      <c r="U36" s="191">
        <f>IF('Gr 3'!$E$21&lt;&gt;"",'Gr 3'!$E$21,"")</f>
        <v>1</v>
      </c>
      <c r="V36" s="186" t="str">
        <f t="shared" si="46"/>
        <v>:</v>
      </c>
      <c r="W36" s="192">
        <f>IF('Gr 3'!$G$21&lt;&gt;"",'Gr 3'!$G$21,"")</f>
        <v>3</v>
      </c>
      <c r="X36" s="191">
        <f>IF('Gr 3'!$E$16&lt;&gt;"",'Gr 3'!$E$16,"")</f>
        <v>3</v>
      </c>
      <c r="Y36" s="186" t="str">
        <f t="shared" si="47"/>
        <v>:</v>
      </c>
      <c r="Z36" s="192">
        <f>IF('Gr 3'!$G$16&lt;&gt;"",'Gr 3'!$G$16,"")</f>
        <v>1</v>
      </c>
      <c r="AA36" s="193">
        <f t="shared" si="48"/>
        <v>4</v>
      </c>
      <c r="AB36" s="194" t="str">
        <f t="shared" si="52"/>
        <v>:</v>
      </c>
      <c r="AC36" s="195">
        <f t="shared" si="50"/>
        <v>3</v>
      </c>
      <c r="AD36" s="196">
        <f t="shared" si="51"/>
        <v>15</v>
      </c>
      <c r="AE36" s="194" t="s">
        <v>11</v>
      </c>
      <c r="AF36" s="194">
        <f t="shared" si="53"/>
        <v>14</v>
      </c>
      <c r="AG36" s="217">
        <f>IF(AA36+AC36&gt;0,RANK(sonuc!AI36,sonuc!AI$34:AI$41),"")</f>
        <v>4</v>
      </c>
      <c r="AH36" s="214" t="e">
        <f>#REF!</f>
        <v>#REF!</v>
      </c>
      <c r="AI36" s="198">
        <f>(sonuc!AA36*1000+sonuc!AC36*200+(sonuc!AD36-sonuc!AF36)*20)</f>
        <v>4620</v>
      </c>
      <c r="AJ36" s="109">
        <f>IF(AA36+AC36&gt;0,sonuc!AA36+sonuc!AC36,"")</f>
        <v>7</v>
      </c>
    </row>
    <row r="37" spans="1:37" ht="15.75">
      <c r="A37" s="168">
        <v>4</v>
      </c>
      <c r="B37" s="356" t="s">
        <v>93</v>
      </c>
      <c r="C37" s="185">
        <f>+N34</f>
        <v>0</v>
      </c>
      <c r="D37" s="186" t="str">
        <f>IF(E37&lt;&gt;"",":","")</f>
        <v>:</v>
      </c>
      <c r="E37" s="187">
        <f>+L34</f>
        <v>3</v>
      </c>
      <c r="F37" s="185">
        <f>+N35</f>
        <v>3</v>
      </c>
      <c r="G37" s="186" t="str">
        <f t="shared" si="54"/>
        <v>:</v>
      </c>
      <c r="H37" s="187">
        <f>+L35</f>
        <v>1</v>
      </c>
      <c r="I37" s="185">
        <f>+N36</f>
        <v>2</v>
      </c>
      <c r="J37" s="186" t="str">
        <f t="shared" ref="J37:J41" si="55">IF(K37&lt;&gt;"",":","")</f>
        <v>:</v>
      </c>
      <c r="K37" s="187">
        <f>+L36</f>
        <v>3</v>
      </c>
      <c r="L37" s="188"/>
      <c r="M37" s="233" t="str">
        <f t="shared" si="45"/>
        <v/>
      </c>
      <c r="N37" s="190"/>
      <c r="O37" s="191">
        <f>IF('Gr 3'!$E$7&lt;&gt;"",'Gr 3'!$E$7,"")</f>
        <v>0</v>
      </c>
      <c r="P37" s="186" t="str">
        <f>IF(Q37&lt;&gt;"",":","")</f>
        <v>:</v>
      </c>
      <c r="Q37" s="192">
        <f>IF('Gr 3'!$G$7&lt;&gt;"",'Gr 3'!$G$7,"")</f>
        <v>3</v>
      </c>
      <c r="R37" s="191">
        <f>IF('Gr 3'!$E$22&lt;&gt;"",'Gr 3'!$E$22,"")</f>
        <v>3</v>
      </c>
      <c r="S37" s="186" t="str">
        <f>IF(T37&lt;&gt;"",":","")</f>
        <v>:</v>
      </c>
      <c r="T37" s="192">
        <f>IF('Gr 3'!$G$22&lt;&gt;"",'Gr 3'!$G$22,"")</f>
        <v>0</v>
      </c>
      <c r="U37" s="191">
        <f>IF('Gr 3'!$E$17&lt;&gt;"",'Gr 3'!$E$17,"")</f>
        <v>0</v>
      </c>
      <c r="V37" s="186" t="str">
        <f t="shared" si="46"/>
        <v>:</v>
      </c>
      <c r="W37" s="192">
        <f>IF('Gr 3'!$G$17&lt;&gt;"",'Gr 3'!$G$17,"")</f>
        <v>3</v>
      </c>
      <c r="X37" s="191">
        <f>IF('Gr 3'!$E$12&lt;&gt;"",'Gr 3'!$E$12,"")</f>
        <v>3</v>
      </c>
      <c r="Y37" s="186" t="str">
        <f t="shared" si="47"/>
        <v>:</v>
      </c>
      <c r="Z37" s="192">
        <f>IF('Gr 3'!$G$12&lt;&gt;"",'Gr 3'!$G$12,"")</f>
        <v>1</v>
      </c>
      <c r="AA37" s="193">
        <f t="shared" si="48"/>
        <v>3</v>
      </c>
      <c r="AB37" s="194" t="str">
        <f t="shared" si="52"/>
        <v>:</v>
      </c>
      <c r="AC37" s="195">
        <f t="shared" si="50"/>
        <v>4</v>
      </c>
      <c r="AD37" s="196">
        <f t="shared" si="51"/>
        <v>11</v>
      </c>
      <c r="AE37" s="194" t="s">
        <v>11</v>
      </c>
      <c r="AF37" s="194">
        <f t="shared" si="53"/>
        <v>14</v>
      </c>
      <c r="AG37" s="217">
        <f>IF(AA37+AC37&gt;0,RANK(sonuc!AI37,sonuc!AI$34:AI$41),"")</f>
        <v>5</v>
      </c>
      <c r="AH37" s="214" t="e">
        <f>#REF!</f>
        <v>#REF!</v>
      </c>
      <c r="AI37" s="198">
        <f>(sonuc!AA37*1000+sonuc!AC37*200+(sonuc!AD37-sonuc!AF37)*20)</f>
        <v>3740</v>
      </c>
      <c r="AJ37" s="109">
        <f>IF(AA37+AC37&gt;0,sonuc!AA37+sonuc!AC37,"")</f>
        <v>7</v>
      </c>
    </row>
    <row r="38" spans="1:37" ht="15.75">
      <c r="A38" s="168">
        <v>5</v>
      </c>
      <c r="B38" s="356" t="s">
        <v>96</v>
      </c>
      <c r="C38" s="185">
        <f>+Q34</f>
        <v>0</v>
      </c>
      <c r="D38" s="194" t="str">
        <f t="shared" ref="D38:D41" si="56">IF(E38&lt;&gt;"",":","")</f>
        <v>:</v>
      </c>
      <c r="E38" s="187">
        <f>+O34</f>
        <v>3</v>
      </c>
      <c r="F38" s="191">
        <f>+Q35</f>
        <v>3</v>
      </c>
      <c r="G38" s="186" t="str">
        <f t="shared" si="54"/>
        <v>:</v>
      </c>
      <c r="H38" s="192">
        <f>+O35</f>
        <v>1</v>
      </c>
      <c r="I38" s="191">
        <f>+Q36</f>
        <v>2</v>
      </c>
      <c r="J38" s="186" t="str">
        <f t="shared" si="55"/>
        <v>:</v>
      </c>
      <c r="K38" s="187">
        <f>+O36</f>
        <v>3</v>
      </c>
      <c r="L38" s="191">
        <f>+Q37</f>
        <v>3</v>
      </c>
      <c r="M38" s="186" t="str">
        <f t="shared" ref="M38:M41" si="57">IF(N38&lt;&gt;"",":","")</f>
        <v>:</v>
      </c>
      <c r="N38" s="192">
        <f>+O37</f>
        <v>0</v>
      </c>
      <c r="O38" s="188"/>
      <c r="P38" s="189"/>
      <c r="Q38" s="190"/>
      <c r="R38" s="191">
        <f>IF('Gr 3'!$N$7&lt;&gt;"",'Gr 3'!$N$7,"")</f>
        <v>3</v>
      </c>
      <c r="S38" s="186" t="str">
        <f>IF(T38&lt;&gt;"",":","")</f>
        <v>:</v>
      </c>
      <c r="T38" s="192">
        <f>IF('Gr 3'!$P$7&lt;&gt;"",'Gr 3'!$P$7,"")</f>
        <v>0</v>
      </c>
      <c r="U38" s="191">
        <f>IF('Gr 3'!$P$12&lt;&gt;"",'Gr 3'!$P$12,"")</f>
        <v>3</v>
      </c>
      <c r="V38" s="186" t="str">
        <f t="shared" si="46"/>
        <v>:</v>
      </c>
      <c r="W38" s="192">
        <f>IF('Gr 3'!$N$12&lt;&gt;"",'Gr 3'!$N$12,"")</f>
        <v>2</v>
      </c>
      <c r="X38" s="191">
        <f>IF('Gr 3'!$P$16&lt;&gt;"",'Gr 3'!$P$16,"")</f>
        <v>3</v>
      </c>
      <c r="Y38" s="186" t="str">
        <f t="shared" si="47"/>
        <v>:</v>
      </c>
      <c r="Z38" s="192">
        <f>IF('Gr 3'!$N$16&lt;&gt;"",'Gr 3'!$N$16,"")</f>
        <v>0</v>
      </c>
      <c r="AA38" s="193">
        <f t="shared" si="48"/>
        <v>5</v>
      </c>
      <c r="AB38" s="194" t="str">
        <f t="shared" si="52"/>
        <v>:</v>
      </c>
      <c r="AC38" s="195">
        <f t="shared" si="50"/>
        <v>2</v>
      </c>
      <c r="AD38" s="196">
        <f t="shared" si="51"/>
        <v>17</v>
      </c>
      <c r="AE38" s="194" t="s">
        <v>11</v>
      </c>
      <c r="AF38" s="194">
        <f t="shared" si="53"/>
        <v>9</v>
      </c>
      <c r="AG38" s="217">
        <f>IF(AA38+AC38&gt;0,RANK(sonuc!AI38,sonuc!AI$34:AI$41),"")</f>
        <v>3</v>
      </c>
      <c r="AH38" s="214" t="e">
        <f>#REF!</f>
        <v>#REF!</v>
      </c>
      <c r="AI38" s="198">
        <f>(sonuc!AA38*1000+sonuc!AC38*200+(sonuc!AD38-sonuc!AF38)*20)</f>
        <v>5560</v>
      </c>
      <c r="AJ38" s="109">
        <f>IF(AA38+AC38&gt;0,sonuc!AA38+sonuc!AC38,"")</f>
        <v>7</v>
      </c>
    </row>
    <row r="39" spans="1:37" ht="15.75">
      <c r="A39" s="168">
        <v>6</v>
      </c>
      <c r="B39" s="359" t="s">
        <v>95</v>
      </c>
      <c r="C39" s="185">
        <f>+T34</f>
        <v>1</v>
      </c>
      <c r="D39" s="186" t="str">
        <f t="shared" si="56"/>
        <v>:</v>
      </c>
      <c r="E39" s="187">
        <f>+R34</f>
        <v>3</v>
      </c>
      <c r="F39" s="185">
        <f>+T35</f>
        <v>1</v>
      </c>
      <c r="G39" s="186" t="str">
        <f t="shared" si="54"/>
        <v>:</v>
      </c>
      <c r="H39" s="187">
        <f>+R35</f>
        <v>3</v>
      </c>
      <c r="I39" s="185">
        <f>+T36</f>
        <v>3</v>
      </c>
      <c r="J39" s="186" t="str">
        <f t="shared" si="55"/>
        <v>:</v>
      </c>
      <c r="K39" s="187">
        <f>+R36</f>
        <v>2</v>
      </c>
      <c r="L39" s="185">
        <f>+T37</f>
        <v>0</v>
      </c>
      <c r="M39" s="186" t="str">
        <f>IF(N39&lt;&gt;"",":","")</f>
        <v>:</v>
      </c>
      <c r="N39" s="187">
        <f>+R37</f>
        <v>3</v>
      </c>
      <c r="O39" s="185">
        <f>+T38</f>
        <v>0</v>
      </c>
      <c r="P39" s="186" t="str">
        <f t="shared" ref="P39:P41" si="58">IF(Q39&lt;&gt;"",":","")</f>
        <v>:</v>
      </c>
      <c r="Q39" s="187">
        <f>+R38</f>
        <v>3</v>
      </c>
      <c r="R39" s="188"/>
      <c r="S39" s="189"/>
      <c r="T39" s="190"/>
      <c r="U39" s="191">
        <f>IF('Gr 3'!$P$17&lt;&gt;"",'Gr 3'!$P$17,"")</f>
        <v>1</v>
      </c>
      <c r="V39" s="186" t="str">
        <f t="shared" si="46"/>
        <v>:</v>
      </c>
      <c r="W39" s="192">
        <f>IF('Gr 3'!$N$17&lt;&gt;"",'Gr 3'!$N$17,"")</f>
        <v>3</v>
      </c>
      <c r="X39" s="191">
        <f>IF('Gr 3'!$P$10&lt;&gt;"",'Gr 3'!$P$10,"")</f>
        <v>1</v>
      </c>
      <c r="Y39" s="186" t="str">
        <f t="shared" si="47"/>
        <v>:</v>
      </c>
      <c r="Z39" s="192">
        <f>IF('Gr 3'!$N$10&lt;&gt;"",'Gr 3'!$N$10,"")</f>
        <v>3</v>
      </c>
      <c r="AA39" s="193">
        <f t="shared" si="48"/>
        <v>1</v>
      </c>
      <c r="AB39" s="194" t="str">
        <f t="shared" si="52"/>
        <v>:</v>
      </c>
      <c r="AC39" s="195">
        <f t="shared" si="50"/>
        <v>6</v>
      </c>
      <c r="AD39" s="196">
        <f t="shared" si="51"/>
        <v>7</v>
      </c>
      <c r="AE39" s="194" t="s">
        <v>11</v>
      </c>
      <c r="AF39" s="194">
        <f t="shared" si="53"/>
        <v>20</v>
      </c>
      <c r="AG39" s="217">
        <f>IF(AA39+AC39&gt;0,RANK(sonuc!AI39,sonuc!AI$34:AI$41),"")</f>
        <v>7</v>
      </c>
      <c r="AH39" s="214" t="e">
        <f>#REF!</f>
        <v>#REF!</v>
      </c>
      <c r="AI39" s="198">
        <f>(sonuc!AA39*1000+sonuc!AC39*200+(sonuc!AD39-sonuc!AF39)*20)</f>
        <v>1940</v>
      </c>
      <c r="AJ39" s="109">
        <f>IF(AA39+AC39&gt;0,sonuc!AA39+sonuc!AC39,"")</f>
        <v>7</v>
      </c>
      <c r="AK39" s="119"/>
    </row>
    <row r="40" spans="1:37" ht="15.75">
      <c r="A40" s="168">
        <v>7</v>
      </c>
      <c r="B40" s="359" t="s">
        <v>100</v>
      </c>
      <c r="C40" s="185">
        <f>+W34</f>
        <v>3</v>
      </c>
      <c r="D40" s="194" t="str">
        <f t="shared" si="56"/>
        <v>:</v>
      </c>
      <c r="E40" s="187">
        <f>+U34</f>
        <v>1</v>
      </c>
      <c r="F40" s="191">
        <f>+W35</f>
        <v>3</v>
      </c>
      <c r="G40" s="186" t="str">
        <f t="shared" si="54"/>
        <v>:</v>
      </c>
      <c r="H40" s="192">
        <f>+U35</f>
        <v>1</v>
      </c>
      <c r="I40" s="191">
        <f>+W36</f>
        <v>3</v>
      </c>
      <c r="J40" s="186" t="str">
        <f t="shared" si="55"/>
        <v>:</v>
      </c>
      <c r="K40" s="192">
        <f>+U36</f>
        <v>1</v>
      </c>
      <c r="L40" s="191">
        <f>+W37</f>
        <v>3</v>
      </c>
      <c r="M40" s="186" t="str">
        <f t="shared" si="57"/>
        <v>:</v>
      </c>
      <c r="N40" s="192">
        <f>+U37</f>
        <v>0</v>
      </c>
      <c r="O40" s="191">
        <f>+W38</f>
        <v>2</v>
      </c>
      <c r="P40" s="186" t="str">
        <f t="shared" si="58"/>
        <v>:</v>
      </c>
      <c r="Q40" s="192">
        <f>+U38</f>
        <v>3</v>
      </c>
      <c r="R40" s="191">
        <f>+W39</f>
        <v>3</v>
      </c>
      <c r="S40" s="186" t="str">
        <f t="shared" ref="S40:S41" si="59">IF(T40&lt;&gt;"",":","")</f>
        <v>:</v>
      </c>
      <c r="T40" s="192">
        <f>+U39</f>
        <v>1</v>
      </c>
      <c r="U40" s="188"/>
      <c r="V40" s="189"/>
      <c r="W40" s="190"/>
      <c r="X40" s="191">
        <f>IF('Gr 3'!$P$6&lt;&gt;"",'Gr 3'!$P$6,"")</f>
        <v>3</v>
      </c>
      <c r="Y40" s="186" t="str">
        <f t="shared" si="47"/>
        <v>:</v>
      </c>
      <c r="Z40" s="192">
        <f>IF('Gr 3'!$N$6&lt;&gt;"",'Gr 3'!$N$6,"")</f>
        <v>0</v>
      </c>
      <c r="AA40" s="193">
        <f t="shared" si="48"/>
        <v>6</v>
      </c>
      <c r="AB40" s="194" t="str">
        <f t="shared" si="52"/>
        <v>:</v>
      </c>
      <c r="AC40" s="195">
        <f t="shared" si="50"/>
        <v>1</v>
      </c>
      <c r="AD40" s="196">
        <f t="shared" si="51"/>
        <v>20</v>
      </c>
      <c r="AE40" s="194" t="s">
        <v>11</v>
      </c>
      <c r="AF40" s="194">
        <f t="shared" si="53"/>
        <v>7</v>
      </c>
      <c r="AG40" s="217">
        <f>IF(AA40+AC40&gt;0,RANK(sonuc!AI40,sonuc!AI$34:AI$41),"")</f>
        <v>2</v>
      </c>
      <c r="AH40" s="214" t="e">
        <f>#REF!</f>
        <v>#REF!</v>
      </c>
      <c r="AI40" s="198">
        <f>(sonuc!AA40*1000+sonuc!AC40*200+(sonuc!AD40-sonuc!AF40)*20)</f>
        <v>6460</v>
      </c>
      <c r="AJ40" s="109">
        <f>IF(AA40+AC40&gt;0,sonuc!AA40+sonuc!AC40,"")</f>
        <v>7</v>
      </c>
    </row>
    <row r="41" spans="1:37" ht="16.5" thickBot="1">
      <c r="A41" s="169">
        <v>8</v>
      </c>
      <c r="B41" s="357" t="s">
        <v>97</v>
      </c>
      <c r="C41" s="201">
        <f>+Z34</f>
        <v>0</v>
      </c>
      <c r="D41" s="202" t="str">
        <f t="shared" si="56"/>
        <v>:</v>
      </c>
      <c r="E41" s="203">
        <f>+X34</f>
        <v>3</v>
      </c>
      <c r="F41" s="201">
        <f>+Z35</f>
        <v>1</v>
      </c>
      <c r="G41" s="202" t="str">
        <f t="shared" si="54"/>
        <v>:</v>
      </c>
      <c r="H41" s="203">
        <f>+X35</f>
        <v>3</v>
      </c>
      <c r="I41" s="201">
        <f>+Z36</f>
        <v>1</v>
      </c>
      <c r="J41" s="202" t="str">
        <f t="shared" si="55"/>
        <v>:</v>
      </c>
      <c r="K41" s="203">
        <f>+X36</f>
        <v>3</v>
      </c>
      <c r="L41" s="201">
        <f>+Z37</f>
        <v>1</v>
      </c>
      <c r="M41" s="202" t="str">
        <f t="shared" si="57"/>
        <v>:</v>
      </c>
      <c r="N41" s="203">
        <f>+X37</f>
        <v>3</v>
      </c>
      <c r="O41" s="201">
        <f>+Z38</f>
        <v>0</v>
      </c>
      <c r="P41" s="202" t="str">
        <f t="shared" si="58"/>
        <v>:</v>
      </c>
      <c r="Q41" s="203">
        <f>+X38</f>
        <v>3</v>
      </c>
      <c r="R41" s="201">
        <f>+Z39</f>
        <v>3</v>
      </c>
      <c r="S41" s="202" t="str">
        <f t="shared" si="59"/>
        <v>:</v>
      </c>
      <c r="T41" s="203">
        <f>+X39</f>
        <v>1</v>
      </c>
      <c r="U41" s="201">
        <f>+Z40</f>
        <v>0</v>
      </c>
      <c r="V41" s="202" t="str">
        <f>IF(W41&lt;&gt;"",":","")</f>
        <v>:</v>
      </c>
      <c r="W41" s="203">
        <f>+X40</f>
        <v>3</v>
      </c>
      <c r="X41" s="204"/>
      <c r="Y41" s="205"/>
      <c r="Z41" s="206"/>
      <c r="AA41" s="207">
        <f t="shared" si="48"/>
        <v>1</v>
      </c>
      <c r="AB41" s="208" t="str">
        <f t="shared" si="52"/>
        <v>:</v>
      </c>
      <c r="AC41" s="209">
        <f t="shared" si="50"/>
        <v>6</v>
      </c>
      <c r="AD41" s="210">
        <f t="shared" si="51"/>
        <v>6</v>
      </c>
      <c r="AE41" s="208" t="s">
        <v>11</v>
      </c>
      <c r="AF41" s="208">
        <f t="shared" si="53"/>
        <v>19</v>
      </c>
      <c r="AG41" s="218">
        <f>IF(AA41+AC41&gt;0,RANK(sonuc!AI41,sonuc!AI$34:AI$41),"")</f>
        <v>7</v>
      </c>
      <c r="AH41" s="215" t="e">
        <f>#REF!</f>
        <v>#REF!</v>
      </c>
      <c r="AI41" s="212">
        <f>(sonuc!AA41*1000+sonuc!AC41*200+(sonuc!AD41-sonuc!AF41)*20)</f>
        <v>1940</v>
      </c>
      <c r="AJ41" s="109">
        <f>IF(AA41+AC41&gt;0,sonuc!AA41+sonuc!AC41,"")</f>
        <v>7</v>
      </c>
      <c r="AK41" s="119"/>
    </row>
    <row r="42" spans="1:37" ht="19.5" thickBot="1">
      <c r="A42" s="382" t="s">
        <v>26</v>
      </c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4"/>
      <c r="AJ42" s="109"/>
    </row>
    <row r="43" spans="1:37" ht="16.5" thickBot="1">
      <c r="A43" s="135" t="s">
        <v>0</v>
      </c>
      <c r="B43" s="136" t="s">
        <v>1</v>
      </c>
      <c r="C43" s="390">
        <v>1</v>
      </c>
      <c r="D43" s="391"/>
      <c r="E43" s="392"/>
      <c r="F43" s="390">
        <v>2</v>
      </c>
      <c r="G43" s="391"/>
      <c r="H43" s="392"/>
      <c r="I43" s="390">
        <v>3</v>
      </c>
      <c r="J43" s="391"/>
      <c r="K43" s="392"/>
      <c r="L43" s="390">
        <v>4</v>
      </c>
      <c r="M43" s="391"/>
      <c r="N43" s="392"/>
      <c r="O43" s="390">
        <v>5</v>
      </c>
      <c r="P43" s="391"/>
      <c r="Q43" s="392"/>
      <c r="R43" s="390">
        <v>6</v>
      </c>
      <c r="S43" s="391"/>
      <c r="T43" s="392"/>
      <c r="U43" s="390">
        <v>7</v>
      </c>
      <c r="V43" s="391"/>
      <c r="W43" s="392"/>
      <c r="X43" s="390">
        <v>8</v>
      </c>
      <c r="Y43" s="391"/>
      <c r="Z43" s="392"/>
      <c r="AA43" s="386" t="s">
        <v>10</v>
      </c>
      <c r="AB43" s="387"/>
      <c r="AC43" s="389"/>
      <c r="AD43" s="386" t="s">
        <v>48</v>
      </c>
      <c r="AE43" s="387"/>
      <c r="AF43" s="388"/>
      <c r="AG43" s="155" t="s">
        <v>33</v>
      </c>
      <c r="AH43" s="156" t="e">
        <f>AH33</f>
        <v>#REF!</v>
      </c>
      <c r="AI43" s="157" t="s">
        <v>51</v>
      </c>
      <c r="AJ43" s="103" t="s">
        <v>52</v>
      </c>
    </row>
    <row r="44" spans="1:37" ht="15.75">
      <c r="A44" s="167">
        <v>1</v>
      </c>
      <c r="B44" s="358" t="s">
        <v>103</v>
      </c>
      <c r="C44" s="174"/>
      <c r="D44" s="174"/>
      <c r="E44" s="175"/>
      <c r="F44" s="284">
        <f>IF('Gr 4'!$N$9&lt;&gt;"",'Gr 4'!$N$9,"")</f>
        <v>3</v>
      </c>
      <c r="G44" s="285" t="str">
        <f>IF(H44&lt;&gt;"",":","")</f>
        <v>:</v>
      </c>
      <c r="H44" s="286">
        <f>IF('Gr 4'!$P$9&lt;&gt;"",'Gr 4'!$P$9,"")</f>
        <v>2</v>
      </c>
      <c r="I44" s="176">
        <f>IF('Gr 4'!$N$14&lt;&gt;"",'Gr 4'!$N$14,"")</f>
        <v>3</v>
      </c>
      <c r="J44" s="177" t="str">
        <f>IF(K44&lt;&gt;"",":","")</f>
        <v>:</v>
      </c>
      <c r="K44" s="178">
        <f>IF('Gr 4'!$P$14&lt;&gt;"",'Gr 4'!$P$14,"")</f>
        <v>0</v>
      </c>
      <c r="L44" s="176">
        <f>IF('Gr 4'!$N$4&lt;&gt;"",'Gr 4'!$N$4,"")</f>
        <v>3</v>
      </c>
      <c r="M44" s="177" t="str">
        <f t="shared" ref="M44:M47" si="60">IF(N44&lt;&gt;"",":","")</f>
        <v>:</v>
      </c>
      <c r="N44" s="178">
        <f>IF('Gr 4'!$P$4&lt;&gt;"",'Gr 4'!$P$4,"")</f>
        <v>1</v>
      </c>
      <c r="O44" s="284">
        <f>IF('Gr 4'!$E$19&lt;&gt;"",'Gr 4'!$E$19,"")</f>
        <v>3</v>
      </c>
      <c r="P44" s="285" t="str">
        <f>IF(Q44&lt;&gt;"",":","")</f>
        <v>:</v>
      </c>
      <c r="Q44" s="286">
        <f>IF('Gr 4'!$G$19&lt;&gt;"",'Gr 4'!$G$19,"")</f>
        <v>2</v>
      </c>
      <c r="R44" s="176">
        <f>IF('Gr 4'!$E$14&lt;&gt;"",'Gr 4'!$E$14,"")</f>
        <v>3</v>
      </c>
      <c r="S44" s="177" t="str">
        <f>IF(T44&lt;&gt;"",":","")</f>
        <v>:</v>
      </c>
      <c r="T44" s="178">
        <f>IF('Gr 4'!$G$14&lt;&gt;"",'Gr 4'!$G$14,"")</f>
        <v>0</v>
      </c>
      <c r="U44" s="176">
        <f>IF('Gr 4'!$E$9&lt;&gt;"",'Gr 4'!$E$9,"")</f>
        <v>0</v>
      </c>
      <c r="V44" s="177" t="str">
        <f t="shared" ref="V44:V49" si="61">IF(W44&lt;&gt;"",":","")</f>
        <v>:</v>
      </c>
      <c r="W44" s="178">
        <f>IF('Gr 4'!$G$9&lt;&gt;"",'Gr 4'!$G$9,"")</f>
        <v>3</v>
      </c>
      <c r="X44" s="176">
        <f>IF('Gr 4'!$E$4&lt;&gt;"",'Gr 4'!$E$4,"")</f>
        <v>3</v>
      </c>
      <c r="Y44" s="177" t="str">
        <f t="shared" ref="Y44:Y50" si="62">IF(Z44&lt;&gt;"",":","")</f>
        <v>:</v>
      </c>
      <c r="Z44" s="178">
        <f>IF('Gr 4'!$G$4&lt;&gt;"",'Gr 4'!$G$4,"")</f>
        <v>1</v>
      </c>
      <c r="AA44" s="179">
        <f>IF(C44&gt;E44,1)+IF(F44&gt;H44,1)+IF(I44&gt;K44,1)+IF(L44&gt;N44,1)+IF(O44&gt;Q44,1)+IF(R44&gt;T44,1)+IF(U44&gt;W44,1)+IF(X44&gt;Z44,1)</f>
        <v>6</v>
      </c>
      <c r="AB44" s="180" t="str">
        <f t="shared" ref="AB44" si="63">IF(AC44&lt;&gt;"",":","")</f>
        <v>:</v>
      </c>
      <c r="AC44" s="181">
        <f>IF(E44&gt;C44,1)+IF(H44&gt;F44,1)+IF(K44&gt;I44,1)+IF(N44&gt;L44,1)+IF(Q44&gt;O44,1)+IF(T44&gt;R44,1)+IF(W44&gt;U44,1)+IF(Z44&gt;X44,1)</f>
        <v>1</v>
      </c>
      <c r="AD44" s="182">
        <f>SUM(C44,F44,I44,L44,O44,R44,U44,X44)</f>
        <v>18</v>
      </c>
      <c r="AE44" s="180" t="s">
        <v>11</v>
      </c>
      <c r="AF44" s="180">
        <f>SUM(E44,H44,K44,N44,Q44,T44,W44,Z44)</f>
        <v>9</v>
      </c>
      <c r="AG44" s="183">
        <f>IF(AA44+AC44&gt;0,RANK(sonuc!AI44,sonuc!AI$44:AI$51),"")</f>
        <v>3</v>
      </c>
      <c r="AH44" s="183" t="e">
        <f>#REF!</f>
        <v>#REF!</v>
      </c>
      <c r="AI44" s="184">
        <f>(sonuc!AA44*1000+sonuc!AC44*200+(sonuc!AD44-sonuc!AF44)*20)</f>
        <v>6380</v>
      </c>
      <c r="AJ44" s="109">
        <f>IF(AA44+AC44&gt;0,sonuc!AA44+sonuc!AC44,"")</f>
        <v>7</v>
      </c>
      <c r="AK44" s="171"/>
    </row>
    <row r="45" spans="1:37" ht="15.75">
      <c r="A45" s="168">
        <v>2</v>
      </c>
      <c r="B45" s="356" t="s">
        <v>98</v>
      </c>
      <c r="C45" s="363">
        <f>+H44</f>
        <v>2</v>
      </c>
      <c r="D45" s="277" t="str">
        <f>IF(E45&lt;&gt;"",":","")</f>
        <v>:</v>
      </c>
      <c r="E45" s="275">
        <f>+F44</f>
        <v>3</v>
      </c>
      <c r="F45" s="188"/>
      <c r="G45" s="189"/>
      <c r="H45" s="190"/>
      <c r="I45" s="276">
        <f>IF('Gr 4'!$N$5&lt;&gt;"",'Gr 4'!$N$5,"")</f>
        <v>3</v>
      </c>
      <c r="J45" s="277" t="str">
        <f>IF(K45&lt;&gt;"",":","")</f>
        <v>:</v>
      </c>
      <c r="K45" s="278">
        <f>IF('Gr 4'!$P$5&lt;&gt;"",'Gr 4'!$P$5,"")</f>
        <v>0</v>
      </c>
      <c r="L45" s="276">
        <f>IF('Gr 4'!$N$15&lt;&gt;"",'Gr 4'!$N$15,"")</f>
        <v>3</v>
      </c>
      <c r="M45" s="277" t="str">
        <f t="shared" si="60"/>
        <v>:</v>
      </c>
      <c r="N45" s="278">
        <f>IF('Gr 4'!$P$15&lt;&gt;"",'Gr 4'!$P$15,"")</f>
        <v>0</v>
      </c>
      <c r="O45" s="276">
        <f>IF('Gr 4'!$E$15&lt;&gt;"",'Gr 4'!$E$15,"")</f>
        <v>3</v>
      </c>
      <c r="P45" s="277" t="str">
        <f>IF(Q45&lt;&gt;"",":","")</f>
        <v>:</v>
      </c>
      <c r="Q45" s="278">
        <f>IF('Gr 4'!$G$15&lt;&gt;"",'Gr 4'!$G$15,"")</f>
        <v>0</v>
      </c>
      <c r="R45" s="276">
        <f>IF('Gr 4'!$E$10&lt;&gt;"",'Gr 4'!$E$10,"")</f>
        <v>3</v>
      </c>
      <c r="S45" s="277" t="str">
        <f>IF(T45&lt;&gt;"",":","")</f>
        <v>:</v>
      </c>
      <c r="T45" s="278">
        <f>IF('Gr 4'!$G$10&lt;&gt;"",'Gr 4'!$G$10,"")</f>
        <v>1</v>
      </c>
      <c r="U45" s="276">
        <f>IF('Gr 4'!$E$5&lt;&gt;"",'Gr 4'!$E$5,"")</f>
        <v>3</v>
      </c>
      <c r="V45" s="277" t="str">
        <f t="shared" si="61"/>
        <v>:</v>
      </c>
      <c r="W45" s="278">
        <f>IF('Gr 4'!$G$5&lt;&gt;"",'Gr 4'!$G$5,"")</f>
        <v>2</v>
      </c>
      <c r="X45" s="276">
        <f>IF('Gr 4'!$E$20&lt;&gt;"",'Gr 4'!$E$20,"")</f>
        <v>3</v>
      </c>
      <c r="Y45" s="277" t="str">
        <f t="shared" si="62"/>
        <v>:</v>
      </c>
      <c r="Z45" s="278">
        <f>IF('Gr 4'!$G$20&lt;&gt;"",'Gr 4'!$G$20,"")</f>
        <v>1</v>
      </c>
      <c r="AA45" s="279">
        <f t="shared" ref="AA45:AA51" si="64">IF(C45&gt;E45,1)+IF(F45&gt;H45,1)+IF(I45&gt;K45,1)+IF(L45&gt;N45,1)+IF(O45&gt;Q45,1)+IF(R45&gt;T45,1)+IF(U45&gt;W45,1)+IF(X45&gt;Z45,1)</f>
        <v>6</v>
      </c>
      <c r="AB45" s="274" t="str">
        <f t="shared" ref="AB45:AB51" si="65">IF(AC45&lt;&gt;"",":","")</f>
        <v>:</v>
      </c>
      <c r="AC45" s="280">
        <f t="shared" ref="AC45:AC51" si="66">IF(E45&gt;C45,1)+IF(H45&gt;F45,1)+IF(K45&gt;I45,1)+IF(N45&gt;L45,1)+IF(Q45&gt;O45,1)+IF(T45&gt;R45,1)+IF(W45&gt;U45,1)+IF(Z45&gt;X45,1)</f>
        <v>1</v>
      </c>
      <c r="AD45" s="281">
        <f t="shared" ref="AD45:AD51" si="67">SUM(C45,F45,I45,L45,O45,R45,U45,X45)</f>
        <v>20</v>
      </c>
      <c r="AE45" s="274" t="s">
        <v>11</v>
      </c>
      <c r="AF45" s="274">
        <f t="shared" ref="AF45:AF51" si="68">SUM(E45,H45,K45,N45,Q45,T45,W45,Z45)</f>
        <v>7</v>
      </c>
      <c r="AG45" s="282">
        <f>IF(AA45+AC45&gt;0,RANK(sonuc!AI45,sonuc!AI$44:AI$51),"")</f>
        <v>1</v>
      </c>
      <c r="AH45" s="282" t="e">
        <f>#REF!</f>
        <v>#REF!</v>
      </c>
      <c r="AI45" s="283">
        <f>(sonuc!AA45*1000+sonuc!AC45*200+(sonuc!AD45-sonuc!AF45)*20)</f>
        <v>6460</v>
      </c>
      <c r="AJ45" s="109">
        <f>IF(AA45+AC45&gt;0,sonuc!AA45+sonuc!AC45,"")</f>
        <v>7</v>
      </c>
      <c r="AK45" s="172"/>
    </row>
    <row r="46" spans="1:37" ht="15.75">
      <c r="A46" s="168">
        <v>3</v>
      </c>
      <c r="B46" s="356" t="s">
        <v>102</v>
      </c>
      <c r="C46" s="219">
        <f>+K44</f>
        <v>0</v>
      </c>
      <c r="D46" s="200" t="str">
        <f>IF(E46&lt;&gt;"",":","")</f>
        <v>:</v>
      </c>
      <c r="E46" s="187">
        <f>+I44</f>
        <v>3</v>
      </c>
      <c r="F46" s="276">
        <f>+K45</f>
        <v>0</v>
      </c>
      <c r="G46" s="277" t="str">
        <f t="shared" ref="G46:G51" si="69">IF(H46&lt;&gt;"",":","")</f>
        <v>:</v>
      </c>
      <c r="H46" s="278">
        <f>+I45</f>
        <v>3</v>
      </c>
      <c r="I46" s="188"/>
      <c r="J46" s="189"/>
      <c r="K46" s="190"/>
      <c r="L46" s="191">
        <f>IF('Gr 4'!$P$11&lt;&gt;"",'Gr 4'!$P$11,"")</f>
        <v>3</v>
      </c>
      <c r="M46" s="186" t="str">
        <f t="shared" si="60"/>
        <v>:</v>
      </c>
      <c r="N46" s="192">
        <f>IF('Gr 4'!$N$11&lt;&gt;"",'Gr 4'!$N$11,"")</f>
        <v>0</v>
      </c>
      <c r="O46" s="276">
        <f>IF('Gr 4'!$E$11&lt;&gt;"",'Gr 4'!$E$11,"")</f>
        <v>2</v>
      </c>
      <c r="P46" s="277" t="str">
        <f>IF(Q46&lt;&gt;"",":","")</f>
        <v>:</v>
      </c>
      <c r="Q46" s="278">
        <f>IF('Gr 4'!$G$11&lt;&gt;"",'Gr 4'!$G$11,"")</f>
        <v>3</v>
      </c>
      <c r="R46" s="191">
        <f>IF('Gr 4'!$E$6&lt;&gt;"",'Gr 4'!$E$6,"")</f>
        <v>0</v>
      </c>
      <c r="S46" s="186" t="str">
        <f>IF(T46&lt;&gt;"",":","")</f>
        <v>:</v>
      </c>
      <c r="T46" s="192">
        <f>IF('Gr 4'!$G$6&lt;&gt;"",'Gr 4'!$G$6,"")</f>
        <v>3</v>
      </c>
      <c r="U46" s="191">
        <f>IF('Gr 4'!$E$21&lt;&gt;"",'Gr 4'!$E$21,"")</f>
        <v>1</v>
      </c>
      <c r="V46" s="186" t="str">
        <f t="shared" si="61"/>
        <v>:</v>
      </c>
      <c r="W46" s="192">
        <f>IF('Gr 4'!$G$21&lt;&gt;"",'Gr 4'!$G$21,"")</f>
        <v>3</v>
      </c>
      <c r="X46" s="191">
        <f>IF('Gr 4'!$E$16&lt;&gt;"",'Gr 4'!$E$16,"")</f>
        <v>3</v>
      </c>
      <c r="Y46" s="186" t="str">
        <f t="shared" si="62"/>
        <v>:</v>
      </c>
      <c r="Z46" s="192">
        <f>IF('Gr 4'!$G$16&lt;&gt;"",'Gr 4'!$G$16,"")</f>
        <v>1</v>
      </c>
      <c r="AA46" s="193">
        <f t="shared" si="64"/>
        <v>2</v>
      </c>
      <c r="AB46" s="194" t="str">
        <f t="shared" si="65"/>
        <v>:</v>
      </c>
      <c r="AC46" s="195">
        <f t="shared" si="66"/>
        <v>5</v>
      </c>
      <c r="AD46" s="196">
        <f t="shared" si="67"/>
        <v>9</v>
      </c>
      <c r="AE46" s="194" t="s">
        <v>11</v>
      </c>
      <c r="AF46" s="194">
        <f t="shared" si="68"/>
        <v>16</v>
      </c>
      <c r="AG46" s="197">
        <f>IF(AA46+AC46&gt;0,RANK(sonuc!AI46,sonuc!AI$44:AI$51),"")</f>
        <v>7</v>
      </c>
      <c r="AH46" s="197" t="e">
        <f>#REF!</f>
        <v>#REF!</v>
      </c>
      <c r="AI46" s="198">
        <f>(sonuc!AA46*1000+sonuc!AC46*200+(sonuc!AD46-sonuc!AF46)*20)</f>
        <v>2860</v>
      </c>
      <c r="AJ46" s="109">
        <f>IF(AA46+AC46&gt;0,sonuc!AA46+sonuc!AC46,"")</f>
        <v>7</v>
      </c>
      <c r="AK46" s="105"/>
    </row>
    <row r="47" spans="1:37" ht="15.75">
      <c r="A47" s="168">
        <v>4</v>
      </c>
      <c r="B47" s="356" t="s">
        <v>99</v>
      </c>
      <c r="C47" s="219">
        <f>+N44</f>
        <v>1</v>
      </c>
      <c r="D47" s="186" t="str">
        <f>IF(E47&lt;&gt;"",":","")</f>
        <v>:</v>
      </c>
      <c r="E47" s="187">
        <f>+L44</f>
        <v>3</v>
      </c>
      <c r="F47" s="273">
        <f>+N45</f>
        <v>0</v>
      </c>
      <c r="G47" s="277" t="str">
        <f t="shared" si="69"/>
        <v>:</v>
      </c>
      <c r="H47" s="275">
        <f>+L45</f>
        <v>3</v>
      </c>
      <c r="I47" s="185">
        <f>+N46</f>
        <v>0</v>
      </c>
      <c r="J47" s="186" t="str">
        <f t="shared" ref="J47:J51" si="70">IF(K47&lt;&gt;"",":","")</f>
        <v>:</v>
      </c>
      <c r="K47" s="187">
        <f>+L46</f>
        <v>3</v>
      </c>
      <c r="L47" s="188"/>
      <c r="M47" s="233" t="str">
        <f t="shared" si="60"/>
        <v/>
      </c>
      <c r="N47" s="190"/>
      <c r="O47" s="276">
        <f>IF('Gr 4'!$E$7&lt;&gt;"",'Gr 4'!$E$7,"")</f>
        <v>0</v>
      </c>
      <c r="P47" s="277" t="str">
        <f>IF(Q47&lt;&gt;"",":","")</f>
        <v>:</v>
      </c>
      <c r="Q47" s="278">
        <f>IF('Gr 4'!$G$7&lt;&gt;"",'Gr 4'!$G$7,"")</f>
        <v>3</v>
      </c>
      <c r="R47" s="191">
        <f>IF('Gr 4'!$E$22&lt;&gt;"",'Gr 4'!$E$22,"")</f>
        <v>0</v>
      </c>
      <c r="S47" s="186" t="str">
        <f>IF(T47&lt;&gt;"",":","")</f>
        <v>:</v>
      </c>
      <c r="T47" s="192">
        <f>IF('Gr 4'!$G$22&lt;&gt;"",'Gr 4'!$G$22,"")</f>
        <v>3</v>
      </c>
      <c r="U47" s="191">
        <f>IF('Gr 4'!$E$17&lt;&gt;"",'Gr 4'!$E$17,"")</f>
        <v>1</v>
      </c>
      <c r="V47" s="186" t="str">
        <f t="shared" si="61"/>
        <v>:</v>
      </c>
      <c r="W47" s="192">
        <f>IF('Gr 4'!$G$17&lt;&gt;"",'Gr 4'!$G$17,"")</f>
        <v>3</v>
      </c>
      <c r="X47" s="191">
        <f>IF('Gr 4'!$E$12&lt;&gt;"",'Gr 4'!$E$12,"")</f>
        <v>1</v>
      </c>
      <c r="Y47" s="186" t="str">
        <f t="shared" si="62"/>
        <v>:</v>
      </c>
      <c r="Z47" s="192">
        <f>IF('Gr 4'!$G$12&lt;&gt;"",'Gr 4'!$G$12,"")</f>
        <v>3</v>
      </c>
      <c r="AA47" s="193">
        <f t="shared" si="64"/>
        <v>0</v>
      </c>
      <c r="AB47" s="194" t="str">
        <f t="shared" si="65"/>
        <v>:</v>
      </c>
      <c r="AC47" s="195">
        <f t="shared" si="66"/>
        <v>7</v>
      </c>
      <c r="AD47" s="196">
        <f t="shared" si="67"/>
        <v>3</v>
      </c>
      <c r="AE47" s="194" t="s">
        <v>11</v>
      </c>
      <c r="AF47" s="194">
        <f t="shared" si="68"/>
        <v>21</v>
      </c>
      <c r="AG47" s="197">
        <f>IF(AA47+AC47&gt;0,RANK(sonuc!AI47,sonuc!AI$44:AI$51),"")</f>
        <v>8</v>
      </c>
      <c r="AH47" s="197" t="e">
        <f>#REF!</f>
        <v>#REF!</v>
      </c>
      <c r="AI47" s="198">
        <f>(sonuc!AA47*1000+sonuc!AC47*200+(sonuc!AD47-sonuc!AF47)*20)</f>
        <v>1040</v>
      </c>
      <c r="AJ47" s="109">
        <f>IF(AA47+AC47&gt;0,sonuc!AA47+sonuc!AC47,"")</f>
        <v>7</v>
      </c>
      <c r="AK47" s="119"/>
    </row>
    <row r="48" spans="1:37" ht="15.75">
      <c r="A48" s="168">
        <v>5</v>
      </c>
      <c r="B48" s="356" t="s">
        <v>106</v>
      </c>
      <c r="C48" s="363">
        <f>+Q44</f>
        <v>2</v>
      </c>
      <c r="D48" s="274" t="str">
        <f t="shared" ref="D48:D51" si="71">IF(E48&lt;&gt;"",":","")</f>
        <v>:</v>
      </c>
      <c r="E48" s="275">
        <f>+O44</f>
        <v>3</v>
      </c>
      <c r="F48" s="276">
        <f>+Q45</f>
        <v>0</v>
      </c>
      <c r="G48" s="277" t="str">
        <f t="shared" si="69"/>
        <v>:</v>
      </c>
      <c r="H48" s="278">
        <f>+O45</f>
        <v>3</v>
      </c>
      <c r="I48" s="276">
        <f>+Q46</f>
        <v>3</v>
      </c>
      <c r="J48" s="277" t="str">
        <f t="shared" si="70"/>
        <v>:</v>
      </c>
      <c r="K48" s="275">
        <f>+O46</f>
        <v>2</v>
      </c>
      <c r="L48" s="276">
        <f>+Q47</f>
        <v>3</v>
      </c>
      <c r="M48" s="277" t="str">
        <f t="shared" ref="M48:M51" si="72">IF(N48&lt;&gt;"",":","")</f>
        <v>:</v>
      </c>
      <c r="N48" s="278">
        <f>+O47</f>
        <v>0</v>
      </c>
      <c r="O48" s="188"/>
      <c r="P48" s="189"/>
      <c r="Q48" s="190"/>
      <c r="R48" s="276">
        <f>IF('Gr 4'!$N$7&lt;&gt;"",'Gr 4'!$N$7,"")</f>
        <v>3</v>
      </c>
      <c r="S48" s="277" t="str">
        <f>IF(T48&lt;&gt;"",":","")</f>
        <v>:</v>
      </c>
      <c r="T48" s="278">
        <f>IF('Gr 4'!$P$7&lt;&gt;"",'Gr 4'!$P$7,"")</f>
        <v>1</v>
      </c>
      <c r="U48" s="276">
        <f>IF('Gr 4'!$P$12&lt;&gt;"",'Gr 4'!$P$12,"")</f>
        <v>1</v>
      </c>
      <c r="V48" s="277" t="str">
        <f t="shared" si="61"/>
        <v>:</v>
      </c>
      <c r="W48" s="278">
        <f>IF('Gr 4'!$N$12&lt;&gt;"",'Gr 4'!$N$12,"")</f>
        <v>3</v>
      </c>
      <c r="X48" s="276">
        <f>IF('Gr 4'!$P$16&lt;&gt;"",'Gr 4'!$P$16,"")</f>
        <v>0</v>
      </c>
      <c r="Y48" s="277" t="str">
        <f t="shared" si="62"/>
        <v>:</v>
      </c>
      <c r="Z48" s="278">
        <f>IF('Gr 4'!$N$16&lt;&gt;"",'Gr 4'!$N$16,"")</f>
        <v>3</v>
      </c>
      <c r="AA48" s="279">
        <f t="shared" si="64"/>
        <v>3</v>
      </c>
      <c r="AB48" s="274" t="str">
        <f t="shared" si="65"/>
        <v>:</v>
      </c>
      <c r="AC48" s="280">
        <f t="shared" si="66"/>
        <v>4</v>
      </c>
      <c r="AD48" s="281">
        <f t="shared" si="67"/>
        <v>12</v>
      </c>
      <c r="AE48" s="274" t="s">
        <v>11</v>
      </c>
      <c r="AF48" s="274">
        <f t="shared" si="68"/>
        <v>15</v>
      </c>
      <c r="AG48" s="282">
        <f>IF(AA48+AC48&gt;0,RANK(sonuc!AI48,sonuc!AI$44:AI$51),"")</f>
        <v>5</v>
      </c>
      <c r="AH48" s="282" t="e">
        <f>#REF!</f>
        <v>#REF!</v>
      </c>
      <c r="AI48" s="283">
        <f>(sonuc!AA48*1000+sonuc!AC48*200+(sonuc!AD48-sonuc!AF48)*20)</f>
        <v>3740</v>
      </c>
      <c r="AJ48" s="109">
        <f>IF(AA48+AC48&gt;0,sonuc!AA48+sonuc!AC48,"")</f>
        <v>7</v>
      </c>
    </row>
    <row r="49" spans="1:38" ht="15.75">
      <c r="A49" s="168">
        <v>6</v>
      </c>
      <c r="B49" s="355" t="s">
        <v>104</v>
      </c>
      <c r="C49" s="219">
        <f>+T44</f>
        <v>0</v>
      </c>
      <c r="D49" s="186" t="str">
        <f t="shared" si="71"/>
        <v>:</v>
      </c>
      <c r="E49" s="187">
        <f>+R44</f>
        <v>3</v>
      </c>
      <c r="F49" s="273">
        <f>+T45</f>
        <v>1</v>
      </c>
      <c r="G49" s="277" t="str">
        <f t="shared" si="69"/>
        <v>:</v>
      </c>
      <c r="H49" s="275">
        <f>+R45</f>
        <v>3</v>
      </c>
      <c r="I49" s="185">
        <f>+T46</f>
        <v>3</v>
      </c>
      <c r="J49" s="186" t="str">
        <f t="shared" si="70"/>
        <v>:</v>
      </c>
      <c r="K49" s="187">
        <f>+R46</f>
        <v>0</v>
      </c>
      <c r="L49" s="185">
        <f>+T47</f>
        <v>3</v>
      </c>
      <c r="M49" s="186" t="str">
        <f>IF(N49&lt;&gt;"",":","")</f>
        <v>:</v>
      </c>
      <c r="N49" s="187">
        <f>+R47</f>
        <v>0</v>
      </c>
      <c r="O49" s="273">
        <f>+T48</f>
        <v>1</v>
      </c>
      <c r="P49" s="277" t="str">
        <f t="shared" ref="P49:P51" si="73">IF(Q49&lt;&gt;"",":","")</f>
        <v>:</v>
      </c>
      <c r="Q49" s="275">
        <f>+R48</f>
        <v>3</v>
      </c>
      <c r="R49" s="188"/>
      <c r="S49" s="189"/>
      <c r="T49" s="190"/>
      <c r="U49" s="191">
        <f>IF('Gr 4'!$P$17&lt;&gt;"",'Gr 4'!$P$17,"")</f>
        <v>2</v>
      </c>
      <c r="V49" s="186" t="str">
        <f t="shared" si="61"/>
        <v>:</v>
      </c>
      <c r="W49" s="192">
        <f>IF('Gr 4'!$N$17&lt;&gt;"",'Gr 4'!$N$17,"")</f>
        <v>3</v>
      </c>
      <c r="X49" s="191">
        <f>IF('Gr 4'!$P$10&lt;&gt;"",'Gr 4'!$P$10,"")</f>
        <v>0</v>
      </c>
      <c r="Y49" s="186" t="str">
        <f t="shared" si="62"/>
        <v>:</v>
      </c>
      <c r="Z49" s="192">
        <f>IF('Gr 4'!$N$10&lt;&gt;"",'Gr 4'!$N$10,"")</f>
        <v>3</v>
      </c>
      <c r="AA49" s="193">
        <f t="shared" si="64"/>
        <v>2</v>
      </c>
      <c r="AB49" s="194" t="str">
        <f t="shared" si="65"/>
        <v>:</v>
      </c>
      <c r="AC49" s="195">
        <f t="shared" si="66"/>
        <v>5</v>
      </c>
      <c r="AD49" s="196">
        <f t="shared" si="67"/>
        <v>10</v>
      </c>
      <c r="AE49" s="194" t="s">
        <v>11</v>
      </c>
      <c r="AF49" s="194">
        <f t="shared" si="68"/>
        <v>15</v>
      </c>
      <c r="AG49" s="197">
        <f>IF(AA49+AC49&gt;0,RANK(sonuc!AI49,sonuc!AI$44:AI$51),"")</f>
        <v>6</v>
      </c>
      <c r="AH49" s="197" t="e">
        <f>#REF!</f>
        <v>#REF!</v>
      </c>
      <c r="AI49" s="198">
        <f>(sonuc!AA49*1000+sonuc!AC49*200+(sonuc!AD49-sonuc!AF49)*20)</f>
        <v>2900</v>
      </c>
      <c r="AJ49" s="109">
        <f>IF(AA49+AC49&gt;0,sonuc!AA49+sonuc!AC49,"")</f>
        <v>7</v>
      </c>
    </row>
    <row r="50" spans="1:38" ht="15.75">
      <c r="A50" s="168">
        <v>7</v>
      </c>
      <c r="B50" s="356" t="s">
        <v>115</v>
      </c>
      <c r="C50" s="219">
        <f>+W44</f>
        <v>3</v>
      </c>
      <c r="D50" s="194" t="str">
        <f t="shared" si="71"/>
        <v>:</v>
      </c>
      <c r="E50" s="187">
        <f>+U44</f>
        <v>0</v>
      </c>
      <c r="F50" s="276">
        <f>+W45</f>
        <v>2</v>
      </c>
      <c r="G50" s="277" t="str">
        <f t="shared" si="69"/>
        <v>:</v>
      </c>
      <c r="H50" s="278">
        <f>+U45</f>
        <v>3</v>
      </c>
      <c r="I50" s="191">
        <f>+W46</f>
        <v>3</v>
      </c>
      <c r="J50" s="186" t="str">
        <f t="shared" si="70"/>
        <v>:</v>
      </c>
      <c r="K50" s="192">
        <f>+U46</f>
        <v>1</v>
      </c>
      <c r="L50" s="191">
        <f>+W47</f>
        <v>3</v>
      </c>
      <c r="M50" s="186" t="str">
        <f t="shared" si="72"/>
        <v>:</v>
      </c>
      <c r="N50" s="192">
        <f>+U47</f>
        <v>1</v>
      </c>
      <c r="O50" s="276">
        <f>+W48</f>
        <v>3</v>
      </c>
      <c r="P50" s="277" t="str">
        <f t="shared" si="73"/>
        <v>:</v>
      </c>
      <c r="Q50" s="278">
        <f>+U48</f>
        <v>1</v>
      </c>
      <c r="R50" s="191">
        <f>+W49</f>
        <v>3</v>
      </c>
      <c r="S50" s="186" t="str">
        <f t="shared" ref="S50:S51" si="74">IF(T50&lt;&gt;"",":","")</f>
        <v>:</v>
      </c>
      <c r="T50" s="192">
        <f>+U49</f>
        <v>2</v>
      </c>
      <c r="U50" s="188"/>
      <c r="V50" s="189"/>
      <c r="W50" s="190"/>
      <c r="X50" s="191">
        <f>IF('Gr 4'!$P$6&lt;&gt;"",'Gr 4'!$P$6,"")</f>
        <v>3</v>
      </c>
      <c r="Y50" s="186" t="str">
        <f t="shared" si="62"/>
        <v>:</v>
      </c>
      <c r="Z50" s="192">
        <f>IF('Gr 4'!$N$6&lt;&gt;"",'Gr 4'!$N$6,"")</f>
        <v>2</v>
      </c>
      <c r="AA50" s="193">
        <f t="shared" si="64"/>
        <v>6</v>
      </c>
      <c r="AB50" s="194" t="str">
        <f t="shared" si="65"/>
        <v>:</v>
      </c>
      <c r="AC50" s="195">
        <f t="shared" si="66"/>
        <v>1</v>
      </c>
      <c r="AD50" s="196">
        <f t="shared" si="67"/>
        <v>20</v>
      </c>
      <c r="AE50" s="194" t="s">
        <v>11</v>
      </c>
      <c r="AF50" s="194">
        <f t="shared" si="68"/>
        <v>10</v>
      </c>
      <c r="AG50" s="197">
        <f>IF(AA50+AC50&gt;0,RANK(sonuc!AI50,sonuc!AI$44:AI$51),"")</f>
        <v>2</v>
      </c>
      <c r="AH50" s="197" t="e">
        <f>#REF!</f>
        <v>#REF!</v>
      </c>
      <c r="AI50" s="198">
        <f>(sonuc!AA50*1000+sonuc!AC50*200+(sonuc!AD50-sonuc!AF50)*20)</f>
        <v>6400</v>
      </c>
      <c r="AJ50" s="109">
        <f>IF(AA50+AC50&gt;0,sonuc!AA50+sonuc!AC50,"")</f>
        <v>7</v>
      </c>
    </row>
    <row r="51" spans="1:38" ht="16.5" thickBot="1">
      <c r="A51" s="169">
        <v>8</v>
      </c>
      <c r="B51" s="357" t="s">
        <v>116</v>
      </c>
      <c r="C51" s="220">
        <f>+Z44</f>
        <v>1</v>
      </c>
      <c r="D51" s="202" t="str">
        <f t="shared" si="71"/>
        <v>:</v>
      </c>
      <c r="E51" s="203">
        <f>+X44</f>
        <v>3</v>
      </c>
      <c r="F51" s="287">
        <f>+Z45</f>
        <v>1</v>
      </c>
      <c r="G51" s="288" t="str">
        <f t="shared" si="69"/>
        <v>:</v>
      </c>
      <c r="H51" s="289">
        <f>+X45</f>
        <v>3</v>
      </c>
      <c r="I51" s="201">
        <f>+Z46</f>
        <v>1</v>
      </c>
      <c r="J51" s="202" t="str">
        <f t="shared" si="70"/>
        <v>:</v>
      </c>
      <c r="K51" s="203">
        <f>+X46</f>
        <v>3</v>
      </c>
      <c r="L51" s="201">
        <f>+Z47</f>
        <v>3</v>
      </c>
      <c r="M51" s="202" t="str">
        <f t="shared" si="72"/>
        <v>:</v>
      </c>
      <c r="N51" s="203">
        <f>+X47</f>
        <v>1</v>
      </c>
      <c r="O51" s="287">
        <f>+Z48</f>
        <v>3</v>
      </c>
      <c r="P51" s="288" t="str">
        <f t="shared" si="73"/>
        <v>:</v>
      </c>
      <c r="Q51" s="289">
        <f>+X48</f>
        <v>0</v>
      </c>
      <c r="R51" s="201">
        <f>+Z49</f>
        <v>3</v>
      </c>
      <c r="S51" s="202" t="str">
        <f t="shared" si="74"/>
        <v>:</v>
      </c>
      <c r="T51" s="203">
        <f>+X49</f>
        <v>0</v>
      </c>
      <c r="U51" s="201">
        <f>+Z50</f>
        <v>2</v>
      </c>
      <c r="V51" s="202" t="str">
        <f>IF(W51&lt;&gt;"",":","")</f>
        <v>:</v>
      </c>
      <c r="W51" s="203">
        <f>+X50</f>
        <v>3</v>
      </c>
      <c r="X51" s="204"/>
      <c r="Y51" s="205"/>
      <c r="Z51" s="206"/>
      <c r="AA51" s="207">
        <f t="shared" si="64"/>
        <v>3</v>
      </c>
      <c r="AB51" s="208" t="str">
        <f t="shared" si="65"/>
        <v>:</v>
      </c>
      <c r="AC51" s="209">
        <f t="shared" si="66"/>
        <v>4</v>
      </c>
      <c r="AD51" s="210">
        <f t="shared" si="67"/>
        <v>14</v>
      </c>
      <c r="AE51" s="208" t="s">
        <v>11</v>
      </c>
      <c r="AF51" s="208">
        <f t="shared" si="68"/>
        <v>13</v>
      </c>
      <c r="AG51" s="211">
        <f>IF(AA51+AC51&gt;0,RANK(sonuc!AI51,sonuc!AI$44:AI$51),"")</f>
        <v>4</v>
      </c>
      <c r="AH51" s="211" t="e">
        <f>#REF!</f>
        <v>#REF!</v>
      </c>
      <c r="AI51" s="212">
        <f>(sonuc!AA51*1000+sonuc!AC51*200+(sonuc!AD51-sonuc!AF51)*20)</f>
        <v>3820</v>
      </c>
      <c r="AJ51" s="109">
        <f>IF(AA51+AC51&gt;0,sonuc!AA51+sonuc!AC51,"")</f>
        <v>7</v>
      </c>
    </row>
    <row r="52" spans="1:38" ht="19.5" thickBot="1">
      <c r="A52" s="382" t="s">
        <v>70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4"/>
      <c r="AJ52" s="109"/>
    </row>
    <row r="53" spans="1:38" ht="16.5" thickBot="1">
      <c r="A53" s="135" t="s">
        <v>0</v>
      </c>
      <c r="B53" s="136" t="s">
        <v>1</v>
      </c>
      <c r="C53" s="390">
        <v>1</v>
      </c>
      <c r="D53" s="391"/>
      <c r="E53" s="392"/>
      <c r="F53" s="390">
        <v>2</v>
      </c>
      <c r="G53" s="391"/>
      <c r="H53" s="392"/>
      <c r="I53" s="390">
        <v>3</v>
      </c>
      <c r="J53" s="391"/>
      <c r="K53" s="392"/>
      <c r="L53" s="390">
        <v>4</v>
      </c>
      <c r="M53" s="391"/>
      <c r="N53" s="392"/>
      <c r="O53" s="390">
        <v>5</v>
      </c>
      <c r="P53" s="391"/>
      <c r="Q53" s="392"/>
      <c r="R53" s="390">
        <v>6</v>
      </c>
      <c r="S53" s="391"/>
      <c r="T53" s="392"/>
      <c r="U53" s="390">
        <v>7</v>
      </c>
      <c r="V53" s="391"/>
      <c r="W53" s="392"/>
      <c r="X53" s="390">
        <v>8</v>
      </c>
      <c r="Y53" s="391"/>
      <c r="Z53" s="392"/>
      <c r="AA53" s="386" t="s">
        <v>10</v>
      </c>
      <c r="AB53" s="387"/>
      <c r="AC53" s="389"/>
      <c r="AD53" s="386" t="s">
        <v>48</v>
      </c>
      <c r="AE53" s="387"/>
      <c r="AF53" s="388"/>
      <c r="AG53" s="155" t="s">
        <v>33</v>
      </c>
      <c r="AH53" s="156" t="e">
        <f>AH43</f>
        <v>#REF!</v>
      </c>
      <c r="AI53" s="157" t="s">
        <v>51</v>
      </c>
      <c r="AJ53" s="103" t="s">
        <v>52</v>
      </c>
    </row>
    <row r="54" spans="1:38" ht="15.75">
      <c r="A54" s="167">
        <v>1</v>
      </c>
      <c r="B54" s="361" t="s">
        <v>101</v>
      </c>
      <c r="C54" s="174"/>
      <c r="D54" s="174"/>
      <c r="E54" s="175"/>
      <c r="F54" s="176">
        <f>IF('Gr 5'!$N$9&lt;&gt;"",'Gr 5'!$N$9,"")</f>
        <v>3</v>
      </c>
      <c r="G54" s="177" t="str">
        <f>IF(H54&lt;&gt;"",":","")</f>
        <v>:</v>
      </c>
      <c r="H54" s="178">
        <f>IF('Gr 5'!$P$9&lt;&gt;"",'Gr 5'!$P$9,"")</f>
        <v>1</v>
      </c>
      <c r="I54" s="176">
        <f>IF('Gr 5'!$N$14&lt;&gt;"",'Gr 5'!$N$14,"")</f>
        <v>3</v>
      </c>
      <c r="J54" s="177" t="str">
        <f>IF(K54&lt;&gt;"",":","")</f>
        <v>:</v>
      </c>
      <c r="K54" s="178">
        <f>IF('Gr 5'!$P$14&lt;&gt;"",'Gr 5'!$P$14,"")</f>
        <v>1</v>
      </c>
      <c r="L54" s="257">
        <f>IF('Gr 5'!$N$4&lt;&gt;"",'Gr 5'!$N$4,"")</f>
        <v>3</v>
      </c>
      <c r="M54" s="258" t="str">
        <f>IF(N54&lt;&gt;"",":","")</f>
        <v>:</v>
      </c>
      <c r="N54" s="259">
        <f>IF('Gr 5'!$P$4&lt;&gt;"",'Gr 5'!$P$4,"")</f>
        <v>2</v>
      </c>
      <c r="O54" s="176">
        <f>IF('Gr 5'!$E$19&lt;&gt;"",'Gr 5'!$E$19,"")</f>
        <v>1</v>
      </c>
      <c r="P54" s="177" t="str">
        <f>IF(Q54&lt;&gt;"",":","")</f>
        <v>:</v>
      </c>
      <c r="Q54" s="178">
        <f>IF('Gr 5'!$G$19&lt;&gt;"",'Gr 5'!$G$19,"")</f>
        <v>3</v>
      </c>
      <c r="R54" s="176">
        <f>IF('Gr 5'!$E$14&lt;&gt;"",'Gr 5'!$E$14,"")</f>
        <v>1</v>
      </c>
      <c r="S54" s="177" t="str">
        <f>IF(T54&lt;&gt;"",":","")</f>
        <v>:</v>
      </c>
      <c r="T54" s="178">
        <f>IF('Gr 5'!$G$14&lt;&gt;"",'Gr 5'!$G$14,"")</f>
        <v>3</v>
      </c>
      <c r="U54" s="284">
        <f>IF('Gr 5'!$E$9&lt;&gt;"",'Gr 5'!$E$9,"")</f>
        <v>1</v>
      </c>
      <c r="V54" s="285" t="str">
        <f t="shared" ref="V54:V59" si="75">IF(W54&lt;&gt;"",":","")</f>
        <v>:</v>
      </c>
      <c r="W54" s="286">
        <f>IF('Gr 5'!$G$9&lt;&gt;"",'Gr 5'!$G$9,"")</f>
        <v>3</v>
      </c>
      <c r="X54" s="176">
        <f>IF('Gr 5'!$E$4&lt;&gt;"",'Gr 5'!$E$4,"")</f>
        <v>0</v>
      </c>
      <c r="Y54" s="177" t="str">
        <f t="shared" ref="Y54:Y60" si="76">IF(Z54&lt;&gt;"",":","")</f>
        <v>:</v>
      </c>
      <c r="Z54" s="178">
        <f>IF('Gr 5'!$G$4&lt;&gt;"",'Gr 5'!$G$4,"")</f>
        <v>3</v>
      </c>
      <c r="AA54" s="179">
        <f>IF(C54&gt;E54,1)+IF(F54&gt;H54,1)+IF(I54&gt;K54,1)+IF(L54&gt;N54,1)+IF(O54&gt;Q54,1)+IF(R54&gt;T54,1)+IF(U54&gt;W54,1)+IF(X54&gt;Z54,1)</f>
        <v>3</v>
      </c>
      <c r="AB54" s="180" t="str">
        <f t="shared" ref="AB54" si="77">IF(AC54&lt;&gt;"",":","")</f>
        <v>:</v>
      </c>
      <c r="AC54" s="181">
        <f>IF(E54&gt;C54,1)+IF(H54&gt;F54,1)+IF(K54&gt;I54,1)+IF(N54&gt;L54,1)+IF(Q54&gt;O54,1)+IF(T54&gt;R54,1)+IF(W54&gt;U54,1)+IF(Z54&gt;X54,1)</f>
        <v>4</v>
      </c>
      <c r="AD54" s="182">
        <f>SUM(C54,F54,I54,L54,O54,R54,U54,X54)</f>
        <v>12</v>
      </c>
      <c r="AE54" s="180" t="s">
        <v>11</v>
      </c>
      <c r="AF54" s="180">
        <f>SUM(E54,H54,K54,N54,Q54,T54,W54,Z54)</f>
        <v>16</v>
      </c>
      <c r="AG54" s="183">
        <f>IF(AA54+AC54&gt;0,RANK(sonuc!AI54,sonuc!AI$54:AI$61),"")</f>
        <v>6</v>
      </c>
      <c r="AH54" s="183" t="e">
        <f>#REF!</f>
        <v>#REF!</v>
      </c>
      <c r="AI54" s="184">
        <f>(sonuc!AA54*1000+sonuc!AC54*200+(sonuc!AD54-sonuc!AF54)*20)</f>
        <v>3720</v>
      </c>
      <c r="AJ54" s="109">
        <f>IF(AA54+AC54&gt;0,sonuc!AA54+sonuc!AC54,"")</f>
        <v>7</v>
      </c>
      <c r="AK54" s="119"/>
    </row>
    <row r="55" spans="1:38" ht="15.75">
      <c r="A55" s="168">
        <v>2</v>
      </c>
      <c r="B55" s="356" t="s">
        <v>105</v>
      </c>
      <c r="C55" s="219">
        <f>+H54</f>
        <v>1</v>
      </c>
      <c r="D55" s="186" t="str">
        <f>IF(E55&lt;&gt;"",":","")</f>
        <v>:</v>
      </c>
      <c r="E55" s="187">
        <f>+F54</f>
        <v>3</v>
      </c>
      <c r="F55" s="188"/>
      <c r="G55" s="189"/>
      <c r="H55" s="190"/>
      <c r="I55" s="191">
        <f>IF('Gr 5'!$N$5&lt;&gt;"",'Gr 5'!$N$5,"")</f>
        <v>3</v>
      </c>
      <c r="J55" s="186" t="str">
        <f>IF(K55&lt;&gt;"",":","")</f>
        <v>:</v>
      </c>
      <c r="K55" s="192">
        <f>IF('Gr 5'!$P$5&lt;&gt;"",'Gr 5'!$P$5,"")</f>
        <v>0</v>
      </c>
      <c r="L55" s="191">
        <f>IF('Gr 5'!$N$15&lt;&gt;"",'Gr 5'!$N$15,"")</f>
        <v>3</v>
      </c>
      <c r="M55" s="186" t="str">
        <f t="shared" ref="M55:M56" si="78">IF(N55&lt;&gt;"",":","")</f>
        <v>:</v>
      </c>
      <c r="N55" s="192">
        <f>IF('Gr 5'!$P$15&lt;&gt;"",'Gr 5'!$P$15,"")</f>
        <v>0</v>
      </c>
      <c r="O55" s="191">
        <f>IF('Gr 5'!$E$15&lt;&gt;"",'Gr 5'!$E$15,"")</f>
        <v>0</v>
      </c>
      <c r="P55" s="186" t="str">
        <f>IF(Q55&lt;&gt;"",":","")</f>
        <v>:</v>
      </c>
      <c r="Q55" s="192">
        <f>IF('Gr 5'!$G$15&lt;&gt;"",'Gr 5'!$G$15,"")</f>
        <v>3</v>
      </c>
      <c r="R55" s="191">
        <f>IF('Gr 5'!$E$10&lt;&gt;"",'Gr 5'!$E$10,"")</f>
        <v>3</v>
      </c>
      <c r="S55" s="186" t="str">
        <f>IF(T55&lt;&gt;"",":","")</f>
        <v>:</v>
      </c>
      <c r="T55" s="192">
        <f>IF('Gr 5'!$G$10&lt;&gt;"",'Gr 5'!$G$10,"")</f>
        <v>1</v>
      </c>
      <c r="U55" s="276">
        <f>IF('Gr 5'!$E$5&lt;&gt;"",'Gr 5'!$E$5,"")</f>
        <v>3</v>
      </c>
      <c r="V55" s="277" t="str">
        <f t="shared" si="75"/>
        <v>:</v>
      </c>
      <c r="W55" s="278">
        <f>IF('Gr 5'!$G$5&lt;&gt;"",'Gr 5'!$G$5,"")</f>
        <v>1</v>
      </c>
      <c r="X55" s="191">
        <f>IF('Gr 5'!$E$20&lt;&gt;"",'Gr 5'!$E$20,"")</f>
        <v>0</v>
      </c>
      <c r="Y55" s="186" t="str">
        <f t="shared" si="76"/>
        <v>:</v>
      </c>
      <c r="Z55" s="192">
        <f>IF('Gr 5'!$G$20&lt;&gt;"",'Gr 5'!$G$20,"")</f>
        <v>3</v>
      </c>
      <c r="AA55" s="193">
        <f t="shared" ref="AA55:AA61" si="79">IF(C55&gt;E55,1)+IF(F55&gt;H55,1)+IF(I55&gt;K55,1)+IF(L55&gt;N55,1)+IF(O55&gt;Q55,1)+IF(R55&gt;T55,1)+IF(U55&gt;W55,1)+IF(X55&gt;Z55,1)</f>
        <v>4</v>
      </c>
      <c r="AB55" s="194" t="str">
        <f t="shared" ref="AB55:AB61" si="80">IF(AC55&lt;&gt;"",":","")</f>
        <v>:</v>
      </c>
      <c r="AC55" s="195">
        <f t="shared" ref="AC55:AC61" si="81">IF(E55&gt;C55,1)+IF(H55&gt;F55,1)+IF(K55&gt;I55,1)+IF(N55&gt;L55,1)+IF(Q55&gt;O55,1)+IF(T55&gt;R55,1)+IF(W55&gt;U55,1)+IF(Z55&gt;X55,1)</f>
        <v>3</v>
      </c>
      <c r="AD55" s="196">
        <f t="shared" ref="AD55:AD61" si="82">SUM(C55,F55,I55,L55,O55,R55,U55,X55)</f>
        <v>13</v>
      </c>
      <c r="AE55" s="194" t="s">
        <v>11</v>
      </c>
      <c r="AF55" s="194">
        <f t="shared" ref="AF55:AF61" si="83">SUM(E55,H55,K55,N55,Q55,T55,W55,Z55)</f>
        <v>11</v>
      </c>
      <c r="AG55" s="197">
        <f>IF(AA55+AC55&gt;0,RANK(sonuc!AI55,sonuc!AI$54:AI$61),"")</f>
        <v>5</v>
      </c>
      <c r="AH55" s="197" t="e">
        <f>#REF!</f>
        <v>#REF!</v>
      </c>
      <c r="AI55" s="198">
        <f>(sonuc!AA55*1000+sonuc!AC55*200+(sonuc!AD55-sonuc!AF55)*20)</f>
        <v>4640</v>
      </c>
      <c r="AJ55" s="109">
        <f>IF(AA55+AC55&gt;0,sonuc!AA55+sonuc!AC55,"")</f>
        <v>7</v>
      </c>
      <c r="AK55" s="119"/>
    </row>
    <row r="56" spans="1:38" ht="15.75">
      <c r="A56" s="168">
        <v>3</v>
      </c>
      <c r="B56" s="356" t="s">
        <v>117</v>
      </c>
      <c r="C56" s="219">
        <f>+K54</f>
        <v>1</v>
      </c>
      <c r="D56" s="200" t="str">
        <f>IF(E56&lt;&gt;"",":","")</f>
        <v>:</v>
      </c>
      <c r="E56" s="187">
        <f>+I54</f>
        <v>3</v>
      </c>
      <c r="F56" s="191">
        <f>+K55</f>
        <v>0</v>
      </c>
      <c r="G56" s="186" t="str">
        <f t="shared" ref="G56:G61" si="84">IF(H56&lt;&gt;"",":","")</f>
        <v>:</v>
      </c>
      <c r="H56" s="192">
        <f>+I55</f>
        <v>3</v>
      </c>
      <c r="I56" s="188"/>
      <c r="J56" s="189"/>
      <c r="K56" s="190"/>
      <c r="L56" s="260">
        <f>IF('Gr 5'!$P$11&lt;&gt;"",'Gr 5'!$P$11,"")</f>
        <v>1</v>
      </c>
      <c r="M56" s="261" t="str">
        <f t="shared" si="78"/>
        <v>:</v>
      </c>
      <c r="N56" s="262">
        <f>IF('Gr 5'!$N$11&lt;&gt;"",'Gr 5'!$N$11,"")</f>
        <v>3</v>
      </c>
      <c r="O56" s="191">
        <f>IF('Gr 5'!$E$11&lt;&gt;"",'Gr 5'!$E$11,"")</f>
        <v>1</v>
      </c>
      <c r="P56" s="186" t="str">
        <f>IF(Q56&lt;&gt;"",":","")</f>
        <v>:</v>
      </c>
      <c r="Q56" s="192">
        <f>IF('Gr 5'!$G$11&lt;&gt;"",'Gr 5'!$G$11,"")</f>
        <v>3</v>
      </c>
      <c r="R56" s="191">
        <f>IF('Gr 5'!$E$6&lt;&gt;"",'Gr 5'!$E$6,"")</f>
        <v>0</v>
      </c>
      <c r="S56" s="186" t="str">
        <f>IF(T56&lt;&gt;"",":","")</f>
        <v>:</v>
      </c>
      <c r="T56" s="192">
        <f>IF('Gr 5'!$G$6&lt;&gt;"",'Gr 5'!$G$6,"")</f>
        <v>3</v>
      </c>
      <c r="U56" s="276">
        <f>IF('Gr 5'!$E$21&lt;&gt;"",'Gr 5'!$E$21,"")</f>
        <v>1</v>
      </c>
      <c r="V56" s="277" t="str">
        <f t="shared" si="75"/>
        <v>:</v>
      </c>
      <c r="W56" s="278">
        <f>IF('Gr 5'!$G$21&lt;&gt;"",'Gr 5'!$G$21,"")</f>
        <v>3</v>
      </c>
      <c r="X56" s="191">
        <f>IF('Gr 5'!$E$16&lt;&gt;"",'Gr 5'!$E$16,"")</f>
        <v>0</v>
      </c>
      <c r="Y56" s="186" t="str">
        <f t="shared" si="76"/>
        <v>:</v>
      </c>
      <c r="Z56" s="192">
        <f>IF('Gr 5'!$G$16&lt;&gt;"",'Gr 5'!$G$16,"")</f>
        <v>3</v>
      </c>
      <c r="AA56" s="193">
        <f t="shared" si="79"/>
        <v>0</v>
      </c>
      <c r="AB56" s="194" t="str">
        <f t="shared" si="80"/>
        <v>:</v>
      </c>
      <c r="AC56" s="195">
        <f t="shared" si="81"/>
        <v>7</v>
      </c>
      <c r="AD56" s="196">
        <f t="shared" si="82"/>
        <v>4</v>
      </c>
      <c r="AE56" s="194" t="s">
        <v>11</v>
      </c>
      <c r="AF56" s="194">
        <f t="shared" si="83"/>
        <v>21</v>
      </c>
      <c r="AG56" s="197">
        <f>IF(AA56+AC56&gt;0,RANK(sonuc!AI56,sonuc!AI$54:AI$61),"")</f>
        <v>8</v>
      </c>
      <c r="AH56" s="197" t="e">
        <f>#REF!</f>
        <v>#REF!</v>
      </c>
      <c r="AI56" s="198">
        <f>(sonuc!AA56*1000+sonuc!AC56*200+(sonuc!AD56-sonuc!AF56)*20)</f>
        <v>1060</v>
      </c>
      <c r="AJ56" s="109">
        <f>IF(AA56+AC56&gt;0,sonuc!AA56+sonuc!AC56,"")</f>
        <v>7</v>
      </c>
      <c r="AK56" s="119"/>
    </row>
    <row r="57" spans="1:38" ht="15.75">
      <c r="A57" s="168">
        <v>4</v>
      </c>
      <c r="B57" s="356" t="s">
        <v>107</v>
      </c>
      <c r="C57" s="219">
        <f>+N54</f>
        <v>2</v>
      </c>
      <c r="D57" s="186" t="str">
        <f>IF(E57&lt;&gt;"",":","")</f>
        <v>:</v>
      </c>
      <c r="E57" s="187">
        <f>+L54</f>
        <v>3</v>
      </c>
      <c r="F57" s="185">
        <f>+N55</f>
        <v>0</v>
      </c>
      <c r="G57" s="186" t="str">
        <f t="shared" si="84"/>
        <v>:</v>
      </c>
      <c r="H57" s="187">
        <f>+L55</f>
        <v>3</v>
      </c>
      <c r="I57" s="185">
        <f>+N56</f>
        <v>3</v>
      </c>
      <c r="J57" s="186" t="str">
        <f t="shared" ref="J57:J61" si="85">IF(K57&lt;&gt;"",":","")</f>
        <v>:</v>
      </c>
      <c r="K57" s="187">
        <f>+L56</f>
        <v>1</v>
      </c>
      <c r="L57" s="188"/>
      <c r="M57" s="189"/>
      <c r="N57" s="190"/>
      <c r="O57" s="191">
        <f>IF('Gr 5'!$E$7&lt;&gt;"",'Gr 5'!$E$7,"")</f>
        <v>0</v>
      </c>
      <c r="P57" s="186" t="str">
        <f>IF(Q57&lt;&gt;"",":","")</f>
        <v>:</v>
      </c>
      <c r="Q57" s="192">
        <f>IF('Gr 5'!$G$7&lt;&gt;"",'Gr 5'!$G$7,"")</f>
        <v>3</v>
      </c>
      <c r="R57" s="191">
        <f>IF('Gr 5'!$E$22&lt;&gt;"",'Gr 5'!$E$22,"")</f>
        <v>0</v>
      </c>
      <c r="S57" s="186" t="str">
        <f>IF(T57&lt;&gt;"",":","")</f>
        <v>:</v>
      </c>
      <c r="T57" s="192">
        <f>IF('Gr 5'!$G$22&lt;&gt;"",'Gr 5'!$G$22,"")</f>
        <v>3</v>
      </c>
      <c r="U57" s="276">
        <f>IF('Gr 5'!$E$17&lt;&gt;"",'Gr 5'!$E$17,"")</f>
        <v>0</v>
      </c>
      <c r="V57" s="277" t="str">
        <f t="shared" si="75"/>
        <v>:</v>
      </c>
      <c r="W57" s="278">
        <f>IF('Gr 5'!$G$17&lt;&gt;"",'Gr 5'!$G$17,"")</f>
        <v>3</v>
      </c>
      <c r="X57" s="191">
        <f>IF('Gr 5'!$E$12&lt;&gt;"",'Gr 5'!$E$12,"")</f>
        <v>1</v>
      </c>
      <c r="Y57" s="186" t="str">
        <f t="shared" si="76"/>
        <v>:</v>
      </c>
      <c r="Z57" s="192">
        <f>IF('Gr 5'!$G$12&lt;&gt;"",'Gr 5'!$G$12,"")</f>
        <v>3</v>
      </c>
      <c r="AA57" s="193">
        <f t="shared" si="79"/>
        <v>1</v>
      </c>
      <c r="AB57" s="194" t="str">
        <f t="shared" si="80"/>
        <v>:</v>
      </c>
      <c r="AC57" s="195">
        <f t="shared" si="81"/>
        <v>6</v>
      </c>
      <c r="AD57" s="196">
        <f t="shared" si="82"/>
        <v>6</v>
      </c>
      <c r="AE57" s="194" t="s">
        <v>11</v>
      </c>
      <c r="AF57" s="194">
        <f t="shared" si="83"/>
        <v>19</v>
      </c>
      <c r="AG57" s="197">
        <f>IF(AA57+AC57&gt;0,RANK(sonuc!AI57,sonuc!AI$54:AI$61),"")</f>
        <v>7</v>
      </c>
      <c r="AH57" s="197" t="e">
        <f>#REF!</f>
        <v>#REF!</v>
      </c>
      <c r="AI57" s="198">
        <f>(sonuc!AA57*1000+sonuc!AC57*200+(sonuc!AD57-sonuc!AF57)*20)</f>
        <v>1940</v>
      </c>
      <c r="AJ57" s="109">
        <f>IF(AA57+AC57&gt;0,sonuc!AA57+sonuc!AC57,"")</f>
        <v>7</v>
      </c>
    </row>
    <row r="58" spans="1:38" ht="15.75">
      <c r="A58" s="168">
        <v>5</v>
      </c>
      <c r="B58" s="359" t="s">
        <v>111</v>
      </c>
      <c r="C58" s="219">
        <f>+Q54</f>
        <v>3</v>
      </c>
      <c r="D58" s="194" t="str">
        <f t="shared" ref="D58:D61" si="86">IF(E58&lt;&gt;"",":","")</f>
        <v>:</v>
      </c>
      <c r="E58" s="187">
        <f>+O54</f>
        <v>1</v>
      </c>
      <c r="F58" s="191">
        <f>+Q55</f>
        <v>3</v>
      </c>
      <c r="G58" s="186" t="str">
        <f t="shared" si="84"/>
        <v>:</v>
      </c>
      <c r="H58" s="192">
        <f>+O55</f>
        <v>0</v>
      </c>
      <c r="I58" s="191">
        <f>+Q56</f>
        <v>3</v>
      </c>
      <c r="J58" s="186" t="str">
        <f t="shared" si="85"/>
        <v>:</v>
      </c>
      <c r="K58" s="187">
        <f>+O56</f>
        <v>1</v>
      </c>
      <c r="L58" s="191">
        <f>+Q57</f>
        <v>3</v>
      </c>
      <c r="M58" s="186" t="str">
        <f t="shared" ref="M58:M61" si="87">IF(N58&lt;&gt;"",":","")</f>
        <v>:</v>
      </c>
      <c r="N58" s="192">
        <f>+O57</f>
        <v>0</v>
      </c>
      <c r="O58" s="188"/>
      <c r="P58" s="189"/>
      <c r="Q58" s="190"/>
      <c r="R58" s="191">
        <f>IF('Gr 5'!$N$7&lt;&gt;"",'Gr 5'!$N$7,"")</f>
        <v>3</v>
      </c>
      <c r="S58" s="186" t="str">
        <f>IF(T58&lt;&gt;"",":","")</f>
        <v>:</v>
      </c>
      <c r="T58" s="192">
        <f>IF('Gr 5'!$P$7&lt;&gt;"",'Gr 5'!$P$7,"")</f>
        <v>2</v>
      </c>
      <c r="U58" s="276">
        <f>IF('Gr 5'!$P$12&lt;&gt;"",'Gr 5'!$P$12,"")</f>
        <v>3</v>
      </c>
      <c r="V58" s="277" t="str">
        <f t="shared" si="75"/>
        <v>:</v>
      </c>
      <c r="W58" s="278">
        <f>IF('Gr 5'!$N$12&lt;&gt;"",'Gr 5'!$N$12,"")</f>
        <v>2</v>
      </c>
      <c r="X58" s="191">
        <f>IF('Gr 5'!$P$16&lt;&gt;"",'Gr 5'!$P$16,"")</f>
        <v>3</v>
      </c>
      <c r="Y58" s="186" t="str">
        <f t="shared" si="76"/>
        <v>:</v>
      </c>
      <c r="Z58" s="192">
        <f>IF('Gr 5'!$N$16&lt;&gt;"",'Gr 5'!$N$16,"")</f>
        <v>1</v>
      </c>
      <c r="AA58" s="193">
        <f t="shared" si="79"/>
        <v>7</v>
      </c>
      <c r="AB58" s="194" t="str">
        <f t="shared" si="80"/>
        <v>:</v>
      </c>
      <c r="AC58" s="195">
        <f t="shared" si="81"/>
        <v>0</v>
      </c>
      <c r="AD58" s="196">
        <f t="shared" si="82"/>
        <v>21</v>
      </c>
      <c r="AE58" s="194" t="s">
        <v>11</v>
      </c>
      <c r="AF58" s="194">
        <f t="shared" si="83"/>
        <v>7</v>
      </c>
      <c r="AG58" s="197">
        <f>IF(AA58+AC58&gt;0,RANK(sonuc!AI58,sonuc!AI$54:AI$61),"")</f>
        <v>1</v>
      </c>
      <c r="AH58" s="197" t="e">
        <f>#REF!</f>
        <v>#REF!</v>
      </c>
      <c r="AI58" s="198">
        <f>(sonuc!AA58*1000+sonuc!AC58*200+(sonuc!AD58-sonuc!AF58)*20)</f>
        <v>7280</v>
      </c>
      <c r="AJ58" s="109">
        <f>IF(AA58+AC58&gt;0,sonuc!AA58+sonuc!AC58,"")</f>
        <v>7</v>
      </c>
    </row>
    <row r="59" spans="1:38" ht="15.75">
      <c r="A59" s="168">
        <v>6</v>
      </c>
      <c r="B59" s="355" t="s">
        <v>110</v>
      </c>
      <c r="C59" s="219">
        <f>+T54</f>
        <v>3</v>
      </c>
      <c r="D59" s="186" t="str">
        <f t="shared" si="86"/>
        <v>:</v>
      </c>
      <c r="E59" s="187">
        <f>+R54</f>
        <v>1</v>
      </c>
      <c r="F59" s="185">
        <f>+T55</f>
        <v>1</v>
      </c>
      <c r="G59" s="186" t="str">
        <f t="shared" si="84"/>
        <v>:</v>
      </c>
      <c r="H59" s="187">
        <f>+R55</f>
        <v>3</v>
      </c>
      <c r="I59" s="185">
        <f>+T56</f>
        <v>3</v>
      </c>
      <c r="J59" s="186" t="str">
        <f t="shared" si="85"/>
        <v>:</v>
      </c>
      <c r="K59" s="187">
        <f>+R56</f>
        <v>0</v>
      </c>
      <c r="L59" s="185">
        <f>+T57</f>
        <v>3</v>
      </c>
      <c r="M59" s="186" t="str">
        <f>IF(N59&lt;&gt;"",":","")</f>
        <v>:</v>
      </c>
      <c r="N59" s="187">
        <f>+R57</f>
        <v>0</v>
      </c>
      <c r="O59" s="185">
        <f>+T58</f>
        <v>2</v>
      </c>
      <c r="P59" s="186" t="str">
        <f t="shared" ref="P59:P61" si="88">IF(Q59&lt;&gt;"",":","")</f>
        <v>:</v>
      </c>
      <c r="Q59" s="187">
        <f>+R58</f>
        <v>3</v>
      </c>
      <c r="R59" s="188"/>
      <c r="S59" s="189"/>
      <c r="T59" s="190"/>
      <c r="U59" s="276">
        <f>IF('Gr 5'!$P$17&lt;&gt;"",'Gr 5'!$P$17,"")</f>
        <v>1</v>
      </c>
      <c r="V59" s="277" t="str">
        <f t="shared" si="75"/>
        <v>:</v>
      </c>
      <c r="W59" s="278">
        <f>IF('Gr 5'!$N$17&lt;&gt;"",'Gr 5'!$N$17,"")</f>
        <v>3</v>
      </c>
      <c r="X59" s="191">
        <f>IF('Gr 5'!$P$10&lt;&gt;"",'Gr 5'!$P$10,"")</f>
        <v>3</v>
      </c>
      <c r="Y59" s="186" t="str">
        <f t="shared" si="76"/>
        <v>:</v>
      </c>
      <c r="Z59" s="192">
        <f>IF('Gr 5'!$N$10&lt;&gt;"",'Gr 5'!$N$10,"")</f>
        <v>2</v>
      </c>
      <c r="AA59" s="193">
        <f t="shared" si="79"/>
        <v>4</v>
      </c>
      <c r="AB59" s="194" t="str">
        <f t="shared" si="80"/>
        <v>:</v>
      </c>
      <c r="AC59" s="195">
        <f t="shared" si="81"/>
        <v>3</v>
      </c>
      <c r="AD59" s="196">
        <f t="shared" si="82"/>
        <v>16</v>
      </c>
      <c r="AE59" s="194" t="s">
        <v>11</v>
      </c>
      <c r="AF59" s="194">
        <f t="shared" si="83"/>
        <v>12</v>
      </c>
      <c r="AG59" s="197">
        <f>IF(AA59+AC59&gt;0,RANK(sonuc!AI59,sonuc!AI$54:AI$61),"")</f>
        <v>3</v>
      </c>
      <c r="AH59" s="197" t="e">
        <f>#REF!</f>
        <v>#REF!</v>
      </c>
      <c r="AI59" s="198">
        <f>(sonuc!AA59*1000+sonuc!AC59*200+(sonuc!AD59-sonuc!AF59)*20)</f>
        <v>4680</v>
      </c>
      <c r="AJ59" s="109">
        <f>IF(AA59+AC59&gt;0,sonuc!AA59+sonuc!AC59,"")</f>
        <v>7</v>
      </c>
    </row>
    <row r="60" spans="1:38" ht="15.75">
      <c r="A60" s="168">
        <v>7</v>
      </c>
      <c r="B60" s="356" t="s">
        <v>118</v>
      </c>
      <c r="C60" s="363">
        <f>+W54</f>
        <v>3</v>
      </c>
      <c r="D60" s="274" t="str">
        <f t="shared" si="86"/>
        <v>:</v>
      </c>
      <c r="E60" s="275">
        <f>+U54</f>
        <v>1</v>
      </c>
      <c r="F60" s="276">
        <f>+W55</f>
        <v>1</v>
      </c>
      <c r="G60" s="277" t="str">
        <f t="shared" si="84"/>
        <v>:</v>
      </c>
      <c r="H60" s="278">
        <f>+U55</f>
        <v>3</v>
      </c>
      <c r="I60" s="276">
        <f>+W56</f>
        <v>3</v>
      </c>
      <c r="J60" s="277" t="str">
        <f t="shared" si="85"/>
        <v>:</v>
      </c>
      <c r="K60" s="278">
        <f>+U56</f>
        <v>1</v>
      </c>
      <c r="L60" s="276">
        <f>+W57</f>
        <v>3</v>
      </c>
      <c r="M60" s="277" t="str">
        <f t="shared" si="87"/>
        <v>:</v>
      </c>
      <c r="N60" s="278">
        <f>+U57</f>
        <v>0</v>
      </c>
      <c r="O60" s="276">
        <f>+W58</f>
        <v>2</v>
      </c>
      <c r="P60" s="277" t="str">
        <f t="shared" si="88"/>
        <v>:</v>
      </c>
      <c r="Q60" s="278">
        <f>+U58</f>
        <v>3</v>
      </c>
      <c r="R60" s="276">
        <f>+W59</f>
        <v>3</v>
      </c>
      <c r="S60" s="277" t="str">
        <f t="shared" ref="S60:S61" si="89">IF(T60&lt;&gt;"",":","")</f>
        <v>:</v>
      </c>
      <c r="T60" s="278">
        <f>+U59</f>
        <v>1</v>
      </c>
      <c r="U60" s="188"/>
      <c r="V60" s="189"/>
      <c r="W60" s="190"/>
      <c r="X60" s="276">
        <f>IF('Gr 5'!$P$6&lt;&gt;"",'Gr 5'!$P$6,"")</f>
        <v>0</v>
      </c>
      <c r="Y60" s="277" t="str">
        <f t="shared" si="76"/>
        <v>:</v>
      </c>
      <c r="Z60" s="278">
        <f>IF('Gr 5'!$N$6&lt;&gt;"",'Gr 5'!$N$6,"")</f>
        <v>3</v>
      </c>
      <c r="AA60" s="279">
        <f t="shared" si="79"/>
        <v>4</v>
      </c>
      <c r="AB60" s="274" t="str">
        <f t="shared" si="80"/>
        <v>:</v>
      </c>
      <c r="AC60" s="280">
        <f t="shared" si="81"/>
        <v>3</v>
      </c>
      <c r="AD60" s="281">
        <f t="shared" si="82"/>
        <v>15</v>
      </c>
      <c r="AE60" s="274" t="s">
        <v>11</v>
      </c>
      <c r="AF60" s="274">
        <f t="shared" si="83"/>
        <v>12</v>
      </c>
      <c r="AG60" s="282">
        <f>IF(AA60+AC60&gt;0,RANK(sonuc!AI60,sonuc!AI$54:AI$61),"")</f>
        <v>4</v>
      </c>
      <c r="AH60" s="282" t="e">
        <f>#REF!</f>
        <v>#REF!</v>
      </c>
      <c r="AI60" s="283">
        <f>(sonuc!AA60*1000+sonuc!AC60*200+(sonuc!AD60-sonuc!AF60)*20)</f>
        <v>4660</v>
      </c>
      <c r="AJ60" s="109">
        <f>IF(AA60+AC60&gt;0,sonuc!AA60+sonuc!AC60,"")</f>
        <v>7</v>
      </c>
      <c r="AK60" s="119"/>
    </row>
    <row r="61" spans="1:38" ht="16.5" thickBot="1">
      <c r="A61" s="169">
        <v>8</v>
      </c>
      <c r="B61" s="371" t="s">
        <v>119</v>
      </c>
      <c r="C61" s="220">
        <f>+Z54</f>
        <v>3</v>
      </c>
      <c r="D61" s="202" t="str">
        <f t="shared" si="86"/>
        <v>:</v>
      </c>
      <c r="E61" s="203">
        <f>+X54</f>
        <v>0</v>
      </c>
      <c r="F61" s="201">
        <f>+Z55</f>
        <v>3</v>
      </c>
      <c r="G61" s="202" t="str">
        <f t="shared" si="84"/>
        <v>:</v>
      </c>
      <c r="H61" s="203">
        <f>+X55</f>
        <v>0</v>
      </c>
      <c r="I61" s="201">
        <f>+Z56</f>
        <v>3</v>
      </c>
      <c r="J61" s="202" t="str">
        <f t="shared" si="85"/>
        <v>:</v>
      </c>
      <c r="K61" s="203">
        <f>+X56</f>
        <v>0</v>
      </c>
      <c r="L61" s="201">
        <f>+Z57</f>
        <v>3</v>
      </c>
      <c r="M61" s="202" t="str">
        <f t="shared" si="87"/>
        <v>:</v>
      </c>
      <c r="N61" s="203">
        <f>+X57</f>
        <v>1</v>
      </c>
      <c r="O61" s="201">
        <f>+Z58</f>
        <v>1</v>
      </c>
      <c r="P61" s="202" t="str">
        <f t="shared" si="88"/>
        <v>:</v>
      </c>
      <c r="Q61" s="203">
        <f>+X58</f>
        <v>3</v>
      </c>
      <c r="R61" s="201">
        <f>+Z59</f>
        <v>2</v>
      </c>
      <c r="S61" s="202" t="str">
        <f t="shared" si="89"/>
        <v>:</v>
      </c>
      <c r="T61" s="203">
        <f>+X59</f>
        <v>3</v>
      </c>
      <c r="U61" s="287">
        <f>+Z60</f>
        <v>3</v>
      </c>
      <c r="V61" s="288" t="str">
        <f>IF(W61&lt;&gt;"",":","")</f>
        <v>:</v>
      </c>
      <c r="W61" s="289">
        <f>+X60</f>
        <v>0</v>
      </c>
      <c r="X61" s="204"/>
      <c r="Y61" s="205"/>
      <c r="Z61" s="206"/>
      <c r="AA61" s="207">
        <f t="shared" si="79"/>
        <v>5</v>
      </c>
      <c r="AB61" s="208" t="str">
        <f t="shared" si="80"/>
        <v>:</v>
      </c>
      <c r="AC61" s="209">
        <f t="shared" si="81"/>
        <v>2</v>
      </c>
      <c r="AD61" s="210">
        <f t="shared" si="82"/>
        <v>18</v>
      </c>
      <c r="AE61" s="208" t="s">
        <v>11</v>
      </c>
      <c r="AF61" s="208">
        <f t="shared" si="83"/>
        <v>7</v>
      </c>
      <c r="AG61" s="211">
        <f>IF(AA61+AC61&gt;0,RANK(sonuc!AI61,sonuc!AI$54:AI$61),"")</f>
        <v>2</v>
      </c>
      <c r="AH61" s="211" t="e">
        <f>#REF!</f>
        <v>#REF!</v>
      </c>
      <c r="AI61" s="212">
        <f>(sonuc!AA61*1000+sonuc!AC61*200+(sonuc!AD61-sonuc!AF61)*20)</f>
        <v>5620</v>
      </c>
      <c r="AJ61" s="109">
        <f>IF(AA61+AC61&gt;0,sonuc!AA61+sonuc!AC61,"")</f>
        <v>7</v>
      </c>
    </row>
    <row r="62" spans="1:38" ht="19.5" thickBot="1">
      <c r="A62" s="382" t="s">
        <v>28</v>
      </c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83"/>
      <c r="AH62" s="383"/>
      <c r="AI62" s="384"/>
      <c r="AJ62" s="109"/>
      <c r="AL62" s="119"/>
    </row>
    <row r="63" spans="1:38" ht="16.5" thickBot="1">
      <c r="A63" s="135" t="s">
        <v>0</v>
      </c>
      <c r="B63" s="136" t="s">
        <v>1</v>
      </c>
      <c r="C63" s="390">
        <v>1</v>
      </c>
      <c r="D63" s="391"/>
      <c r="E63" s="392"/>
      <c r="F63" s="390">
        <v>2</v>
      </c>
      <c r="G63" s="391"/>
      <c r="H63" s="392"/>
      <c r="I63" s="390">
        <v>3</v>
      </c>
      <c r="J63" s="391"/>
      <c r="K63" s="392"/>
      <c r="L63" s="390">
        <v>4</v>
      </c>
      <c r="M63" s="391"/>
      <c r="N63" s="392"/>
      <c r="O63" s="390">
        <v>5</v>
      </c>
      <c r="P63" s="391"/>
      <c r="Q63" s="392"/>
      <c r="R63" s="390">
        <v>6</v>
      </c>
      <c r="S63" s="391"/>
      <c r="T63" s="392"/>
      <c r="U63" s="390">
        <v>7</v>
      </c>
      <c r="V63" s="391"/>
      <c r="W63" s="392"/>
      <c r="X63" s="390">
        <v>8</v>
      </c>
      <c r="Y63" s="391"/>
      <c r="Z63" s="392"/>
      <c r="AA63" s="386" t="s">
        <v>10</v>
      </c>
      <c r="AB63" s="387"/>
      <c r="AC63" s="389"/>
      <c r="AD63" s="386" t="s">
        <v>48</v>
      </c>
      <c r="AE63" s="387"/>
      <c r="AF63" s="388"/>
      <c r="AG63" s="155" t="s">
        <v>33</v>
      </c>
      <c r="AH63" s="156" t="e">
        <f>AH53</f>
        <v>#REF!</v>
      </c>
      <c r="AI63" s="157" t="s">
        <v>51</v>
      </c>
      <c r="AJ63" s="103" t="s">
        <v>52</v>
      </c>
    </row>
    <row r="64" spans="1:38" ht="15.75">
      <c r="A64" s="140">
        <v>1</v>
      </c>
      <c r="B64" s="358" t="s">
        <v>120</v>
      </c>
      <c r="C64" s="173"/>
      <c r="D64" s="174"/>
      <c r="E64" s="175"/>
      <c r="F64" s="176">
        <f>IF('Gr 6'!$N$9&lt;&gt;"",'Gr 6'!$N$9,"")</f>
        <v>3</v>
      </c>
      <c r="G64" s="177" t="str">
        <f>IF(H64&lt;&gt;"",":","")</f>
        <v>:</v>
      </c>
      <c r="H64" s="178">
        <f>IF('Gr 6'!$P$9&lt;&gt;"",'Gr 6'!$P$9,"")</f>
        <v>2</v>
      </c>
      <c r="I64" s="176">
        <f>IF('Gr 6'!$N$14&lt;&gt;"",'Gr 6'!$N$14,"")</f>
        <v>2</v>
      </c>
      <c r="J64" s="177" t="str">
        <f>IF(K64&lt;&gt;"",":","")</f>
        <v>:</v>
      </c>
      <c r="K64" s="178">
        <f>IF('Gr 6'!$P$14&lt;&gt;"",'Gr 6'!$P$14,"")</f>
        <v>3</v>
      </c>
      <c r="L64" s="176">
        <f>IF('Gr 6'!$N$4&lt;&gt;"",'Gr 6'!$N$4,"")</f>
        <v>3</v>
      </c>
      <c r="M64" s="186" t="str">
        <f t="shared" ref="M64:M67" si="90">IF(N64&lt;&gt;"",":","")</f>
        <v>:</v>
      </c>
      <c r="N64" s="178">
        <f>IF('Gr 6'!$P$4&lt;&gt;"",'Gr 6'!$P$4,"")</f>
        <v>0</v>
      </c>
      <c r="O64" s="176">
        <f>IF('Gr 6'!$E$19&lt;&gt;"",'Gr 6'!$E$19,"")</f>
        <v>3</v>
      </c>
      <c r="P64" s="177" t="str">
        <f>IF(Q64&lt;&gt;"",":","")</f>
        <v>:</v>
      </c>
      <c r="Q64" s="178">
        <f>IF('Gr 6'!$G$19&lt;&gt;"",'Gr 6'!$G$19,"")</f>
        <v>1</v>
      </c>
      <c r="R64" s="176">
        <f>IF('Gr 6'!$E$14&lt;&gt;"",'Gr 6'!$E$14,"")</f>
        <v>3</v>
      </c>
      <c r="S64" s="177" t="str">
        <f>IF(T64&lt;&gt;"",":","")</f>
        <v>:</v>
      </c>
      <c r="T64" s="178">
        <f>IF('Gr 6'!$G$14&lt;&gt;"",'Gr 6'!$G$14,"")</f>
        <v>0</v>
      </c>
      <c r="U64" s="176">
        <f>IF('Gr 6'!$E$9&lt;&gt;"",'Gr 6'!$E$9,"")</f>
        <v>3</v>
      </c>
      <c r="V64" s="177" t="str">
        <f t="shared" ref="V64:V69" si="91">IF(W64&lt;&gt;"",":","")</f>
        <v>:</v>
      </c>
      <c r="W64" s="178">
        <f>IF('Gr 6'!$G$9&lt;&gt;"",'Gr 6'!$G$9,"")</f>
        <v>1</v>
      </c>
      <c r="X64" s="176">
        <f>IF('Gr 6'!$E$4&lt;&gt;"",'Gr 6'!$E$4,"")</f>
        <v>3</v>
      </c>
      <c r="Y64" s="177" t="str">
        <f t="shared" ref="Y64:Y70" si="92">IF(Z64&lt;&gt;"",":","")</f>
        <v>:</v>
      </c>
      <c r="Z64" s="178">
        <f>IF('Gr 6'!$G$4&lt;&gt;"",'Gr 6'!$G$4,"")</f>
        <v>1</v>
      </c>
      <c r="AA64" s="179">
        <f>IF(C64&gt;E64,1)+IF(F64&gt;H64,1)+IF(I64&gt;K64,1)+IF(L64&gt;N64,1)+IF(O64&gt;Q64,1)+IF(R64&gt;T64,1)+IF(U64&gt;W64,1)+IF(X64&gt;Z64,1)</f>
        <v>6</v>
      </c>
      <c r="AB64" s="180" t="str">
        <f t="shared" ref="AB64" si="93">IF(AC64&lt;&gt;"",":","")</f>
        <v>:</v>
      </c>
      <c r="AC64" s="181">
        <f>IF(E64&gt;C64,1)+IF(H64&gt;F64,1)+IF(K64&gt;I64,1)+IF(N64&gt;L64,1)+IF(Q64&gt;O64,1)+IF(T64&gt;R64,1)+IF(W64&gt;U64,1)+IF(Z64&gt;X64,1)</f>
        <v>1</v>
      </c>
      <c r="AD64" s="182">
        <f>SUM(C64,F64,I64,L64,O64,R64,U64,X64)</f>
        <v>20</v>
      </c>
      <c r="AE64" s="180" t="s">
        <v>11</v>
      </c>
      <c r="AF64" s="180">
        <f>SUM(E64,H64,K64,N64,Q64,T64,W64,Z64)</f>
        <v>8</v>
      </c>
      <c r="AG64" s="183">
        <f>IF(AA64+AC64&gt;0,RANK(sonuc!AI64,sonuc!AI$64:AI$71),"")</f>
        <v>2</v>
      </c>
      <c r="AH64" s="183" t="e">
        <f>#REF!</f>
        <v>#REF!</v>
      </c>
      <c r="AI64" s="184">
        <f>(sonuc!AA64*1000+sonuc!AC64*200+(sonuc!AD64-sonuc!AF64)*20)</f>
        <v>6440</v>
      </c>
      <c r="AJ64" s="109">
        <f>IF(AA64+AC64&gt;0,sonuc!AA64+sonuc!AC64,"")</f>
        <v>7</v>
      </c>
    </row>
    <row r="65" spans="1:37" ht="15.75">
      <c r="A65" s="120">
        <v>2</v>
      </c>
      <c r="B65" s="359" t="s">
        <v>121</v>
      </c>
      <c r="C65" s="185">
        <f>+H64</f>
        <v>2</v>
      </c>
      <c r="D65" s="186" t="str">
        <f>IF(E65&lt;&gt;"",":","")</f>
        <v>:</v>
      </c>
      <c r="E65" s="187">
        <f>+F64</f>
        <v>3</v>
      </c>
      <c r="F65" s="188"/>
      <c r="G65" s="189"/>
      <c r="H65" s="190"/>
      <c r="I65" s="191">
        <f>IF('Gr 6'!$N$5&lt;&gt;"",'Gr 6'!$N$5,"")</f>
        <v>0</v>
      </c>
      <c r="J65" s="186" t="str">
        <f>IF(K65&lt;&gt;"",":","")</f>
        <v>:</v>
      </c>
      <c r="K65" s="192">
        <f>IF('Gr 6'!$P$5&lt;&gt;"",'Gr 6'!$P$5,"")</f>
        <v>3</v>
      </c>
      <c r="L65" s="191">
        <f>IF('Gr 6'!$N$15&lt;&gt;"",'Gr 6'!$N$15,"")</f>
        <v>2</v>
      </c>
      <c r="M65" s="186" t="str">
        <f t="shared" si="90"/>
        <v>:</v>
      </c>
      <c r="N65" s="192">
        <f>IF('Gr 6'!$P$15&lt;&gt;"",'Gr 6'!$P$15,"")</f>
        <v>3</v>
      </c>
      <c r="O65" s="191">
        <f>IF('Gr 6'!$E$15&lt;&gt;"",'Gr 6'!$E$15,"")</f>
        <v>2</v>
      </c>
      <c r="P65" s="186" t="str">
        <f>IF(Q65&lt;&gt;"",":","")</f>
        <v>:</v>
      </c>
      <c r="Q65" s="192">
        <f>IF('Gr 6'!$G$15&lt;&gt;"",'Gr 6'!$G$15,"")</f>
        <v>3</v>
      </c>
      <c r="R65" s="191">
        <f>IF('Gr 6'!$E$10&lt;&gt;"",'Gr 6'!$E$10,"")</f>
        <v>3</v>
      </c>
      <c r="S65" s="186" t="str">
        <f>IF(T65&lt;&gt;"",":","")</f>
        <v>:</v>
      </c>
      <c r="T65" s="192">
        <f>IF('Gr 6'!$G$10&lt;&gt;"",'Gr 6'!$G$10,"")</f>
        <v>1</v>
      </c>
      <c r="U65" s="191">
        <f>IF('Gr 6'!$E$5&lt;&gt;"",'Gr 6'!$E$5,"")</f>
        <v>2</v>
      </c>
      <c r="V65" s="186" t="str">
        <f t="shared" si="91"/>
        <v>:</v>
      </c>
      <c r="W65" s="192">
        <f>IF('Gr 6'!$G$5&lt;&gt;"",'Gr 6'!$G$5,"")</f>
        <v>3</v>
      </c>
      <c r="X65" s="191">
        <f>IF('Gr 6'!$E$20&lt;&gt;"",'Gr 6'!$E$20,"")</f>
        <v>3</v>
      </c>
      <c r="Y65" s="186" t="str">
        <f t="shared" si="92"/>
        <v>:</v>
      </c>
      <c r="Z65" s="192">
        <f>IF('Gr 6'!$G$20&lt;&gt;"",'Gr 6'!$G$20,"")</f>
        <v>2</v>
      </c>
      <c r="AA65" s="193">
        <f t="shared" ref="AA65:AA71" si="94">IF(C65&gt;E65,1)+IF(F65&gt;H65,1)+IF(I65&gt;K65,1)+IF(L65&gt;N65,1)+IF(O65&gt;Q65,1)+IF(R65&gt;T65,1)+IF(U65&gt;W65,1)+IF(X65&gt;Z65,1)</f>
        <v>2</v>
      </c>
      <c r="AB65" s="194" t="str">
        <f t="shared" ref="AB65:AB71" si="95">IF(AC65&lt;&gt;"",":","")</f>
        <v>:</v>
      </c>
      <c r="AC65" s="195">
        <f t="shared" ref="AC65:AC71" si="96">IF(E65&gt;C65,1)+IF(H65&gt;F65,1)+IF(K65&gt;I65,1)+IF(N65&gt;L65,1)+IF(Q65&gt;O65,1)+IF(T65&gt;R65,1)+IF(W65&gt;U65,1)+IF(Z65&gt;X65,1)</f>
        <v>5</v>
      </c>
      <c r="AD65" s="196">
        <f t="shared" ref="AD65:AD71" si="97">SUM(C65,F65,I65,L65,O65,R65,U65,X65)</f>
        <v>14</v>
      </c>
      <c r="AE65" s="194" t="s">
        <v>11</v>
      </c>
      <c r="AF65" s="194">
        <f t="shared" ref="AF65:AF71" si="98">SUM(E65,H65,K65,N65,Q65,T65,W65,Z65)</f>
        <v>18</v>
      </c>
      <c r="AG65" s="197">
        <f>IF(AA65+AC65&gt;0,RANK(sonuc!AI65,sonuc!AI$64:AI$71),"")</f>
        <v>6</v>
      </c>
      <c r="AH65" s="197" t="e">
        <f>#REF!</f>
        <v>#REF!</v>
      </c>
      <c r="AI65" s="198">
        <f>(sonuc!AA65*1000+sonuc!AC65*200+(sonuc!AD65-sonuc!AF65)*20)</f>
        <v>2920</v>
      </c>
      <c r="AJ65" s="109">
        <f>IF(AA65+AC65&gt;0,sonuc!AA65+sonuc!AC65,"")</f>
        <v>7</v>
      </c>
    </row>
    <row r="66" spans="1:37" ht="15.75">
      <c r="A66" s="120">
        <v>3</v>
      </c>
      <c r="B66" s="356" t="s">
        <v>122</v>
      </c>
      <c r="C66" s="185">
        <f>+K64</f>
        <v>3</v>
      </c>
      <c r="D66" s="200" t="str">
        <f>IF(E66&lt;&gt;"",":","")</f>
        <v>:</v>
      </c>
      <c r="E66" s="187">
        <f>+I64</f>
        <v>2</v>
      </c>
      <c r="F66" s="191">
        <f>+K65</f>
        <v>3</v>
      </c>
      <c r="G66" s="186" t="str">
        <f t="shared" ref="G66:G71" si="99">IF(H66&lt;&gt;"",":","")</f>
        <v>:</v>
      </c>
      <c r="H66" s="192">
        <f>+I65</f>
        <v>0</v>
      </c>
      <c r="I66" s="188"/>
      <c r="J66" s="189"/>
      <c r="K66" s="190"/>
      <c r="L66" s="191">
        <f>IF('Gr 6'!$P$11&lt;&gt;"",'Gr 6'!$P$11,"")</f>
        <v>3</v>
      </c>
      <c r="M66" s="186" t="str">
        <f t="shared" si="90"/>
        <v>:</v>
      </c>
      <c r="N66" s="192">
        <f>IF('Gr 6'!$N$11&lt;&gt;"",'Gr 6'!$N$11,"")</f>
        <v>2</v>
      </c>
      <c r="O66" s="191">
        <f>IF('Gr 6'!$E$11&lt;&gt;"",'Gr 6'!$E$11,"")</f>
        <v>3</v>
      </c>
      <c r="P66" s="186" t="str">
        <f>IF(Q66&lt;&gt;"",":","")</f>
        <v>:</v>
      </c>
      <c r="Q66" s="192">
        <f>IF('Gr 6'!$G$11&lt;&gt;"",'Gr 6'!$G$11,"")</f>
        <v>1</v>
      </c>
      <c r="R66" s="191">
        <f>IF('Gr 6'!$E$6&lt;&gt;"",'Gr 6'!$E$6,"")</f>
        <v>3</v>
      </c>
      <c r="S66" s="186" t="str">
        <f>IF(T66&lt;&gt;"",":","")</f>
        <v>:</v>
      </c>
      <c r="T66" s="192">
        <f>IF('Gr 6'!$G$6&lt;&gt;"",'Gr 6'!$G$6,"")</f>
        <v>0</v>
      </c>
      <c r="U66" s="191">
        <f>IF('Gr 6'!$E$21&lt;&gt;"",'Gr 6'!$E$21,"")</f>
        <v>3</v>
      </c>
      <c r="V66" s="186" t="str">
        <f t="shared" si="91"/>
        <v>:</v>
      </c>
      <c r="W66" s="192">
        <f>IF('Gr 6'!$G$21&lt;&gt;"",'Gr 6'!$G$21,"")</f>
        <v>2</v>
      </c>
      <c r="X66" s="191">
        <f>IF('Gr 6'!$E$16&lt;&gt;"",'Gr 6'!$E$16,"")</f>
        <v>3</v>
      </c>
      <c r="Y66" s="186" t="str">
        <f t="shared" si="92"/>
        <v>:</v>
      </c>
      <c r="Z66" s="192">
        <f>IF('Gr 6'!$G$16&lt;&gt;"",'Gr 6'!$G$16,"")</f>
        <v>1</v>
      </c>
      <c r="AA66" s="193">
        <f t="shared" si="94"/>
        <v>7</v>
      </c>
      <c r="AB66" s="194" t="str">
        <f t="shared" si="95"/>
        <v>:</v>
      </c>
      <c r="AC66" s="195">
        <f t="shared" si="96"/>
        <v>0</v>
      </c>
      <c r="AD66" s="196">
        <f t="shared" si="97"/>
        <v>21</v>
      </c>
      <c r="AE66" s="194" t="s">
        <v>11</v>
      </c>
      <c r="AF66" s="194">
        <f t="shared" si="98"/>
        <v>8</v>
      </c>
      <c r="AG66" s="197">
        <f>IF(AA66+AC66&gt;0,RANK(sonuc!AI66,sonuc!AI$64:AI$71),"")</f>
        <v>1</v>
      </c>
      <c r="AH66" s="197" t="e">
        <f>#REF!</f>
        <v>#REF!</v>
      </c>
      <c r="AI66" s="198">
        <f>(sonuc!AA66*1000+sonuc!AC66*200+(sonuc!AD66-sonuc!AF66)*20)</f>
        <v>7260</v>
      </c>
      <c r="AJ66" s="109">
        <f>IF(AA66+AC66&gt;0,sonuc!AA66+sonuc!AC66,"")</f>
        <v>7</v>
      </c>
    </row>
    <row r="67" spans="1:37" ht="15.75">
      <c r="A67" s="120">
        <v>4</v>
      </c>
      <c r="B67" s="356" t="s">
        <v>123</v>
      </c>
      <c r="C67" s="185">
        <f>+N64</f>
        <v>0</v>
      </c>
      <c r="D67" s="186" t="str">
        <f>IF(E67&lt;&gt;"",":","")</f>
        <v>:</v>
      </c>
      <c r="E67" s="187">
        <f>+L64</f>
        <v>3</v>
      </c>
      <c r="F67" s="185">
        <f>+N65</f>
        <v>3</v>
      </c>
      <c r="G67" s="186" t="str">
        <f t="shared" si="99"/>
        <v>:</v>
      </c>
      <c r="H67" s="187">
        <f>+L65</f>
        <v>2</v>
      </c>
      <c r="I67" s="185">
        <f>+N66</f>
        <v>2</v>
      </c>
      <c r="J67" s="186" t="str">
        <f t="shared" ref="J67:J71" si="100">IF(K67&lt;&gt;"",":","")</f>
        <v>:</v>
      </c>
      <c r="K67" s="187">
        <f>+L66</f>
        <v>3</v>
      </c>
      <c r="L67" s="188"/>
      <c r="M67" s="233" t="str">
        <f t="shared" si="90"/>
        <v/>
      </c>
      <c r="N67" s="190"/>
      <c r="O67" s="191">
        <f>IF('Gr 6'!$E$7&lt;&gt;"",'Gr 6'!$E$7,"")</f>
        <v>3</v>
      </c>
      <c r="P67" s="186" t="str">
        <f>IF(Q67&lt;&gt;"",":","")</f>
        <v>:</v>
      </c>
      <c r="Q67" s="192">
        <f>IF('Gr 6'!$G$7&lt;&gt;"",'Gr 6'!$G$7,"")</f>
        <v>2</v>
      </c>
      <c r="R67" s="191">
        <f>IF('Gr 6'!$E$22&lt;&gt;"",'Gr 6'!$E$22,"")</f>
        <v>2</v>
      </c>
      <c r="S67" s="186" t="str">
        <f>IF(T67&lt;&gt;"",":","")</f>
        <v>:</v>
      </c>
      <c r="T67" s="192">
        <f>IF('Gr 6'!$G$22&lt;&gt;"",'Gr 6'!$G$22,"")</f>
        <v>3</v>
      </c>
      <c r="U67" s="191">
        <f>IF('Gr 6'!$E$17&lt;&gt;"",'Gr 6'!$E$17,"")</f>
        <v>3</v>
      </c>
      <c r="V67" s="186" t="str">
        <f t="shared" si="91"/>
        <v>:</v>
      </c>
      <c r="W67" s="192">
        <f>IF('Gr 6'!$G$17&lt;&gt;"",'Gr 6'!$G$17,"")</f>
        <v>1</v>
      </c>
      <c r="X67" s="191">
        <f>IF('Gr 6'!$E$12&lt;&gt;"",'Gr 6'!$E$12,"")</f>
        <v>3</v>
      </c>
      <c r="Y67" s="186" t="str">
        <f t="shared" si="92"/>
        <v>:</v>
      </c>
      <c r="Z67" s="192">
        <f>IF('Gr 6'!$G$12&lt;&gt;"",'Gr 6'!$G$12,"")</f>
        <v>2</v>
      </c>
      <c r="AA67" s="193">
        <f t="shared" si="94"/>
        <v>4</v>
      </c>
      <c r="AB67" s="194" t="str">
        <f t="shared" si="95"/>
        <v>:</v>
      </c>
      <c r="AC67" s="195">
        <f t="shared" si="96"/>
        <v>3</v>
      </c>
      <c r="AD67" s="196">
        <f t="shared" si="97"/>
        <v>16</v>
      </c>
      <c r="AE67" s="194" t="s">
        <v>11</v>
      </c>
      <c r="AF67" s="194">
        <f t="shared" si="98"/>
        <v>16</v>
      </c>
      <c r="AG67" s="197">
        <f>IF(AA67+AC67&gt;0,RANK(sonuc!AI67,sonuc!AI$64:AI$71),"")</f>
        <v>4</v>
      </c>
      <c r="AH67" s="197" t="e">
        <f>#REF!</f>
        <v>#REF!</v>
      </c>
      <c r="AI67" s="198">
        <f>(sonuc!AA67*1000+sonuc!AC67*200+(sonuc!AD67-sonuc!AF67)*20)</f>
        <v>4600</v>
      </c>
      <c r="AJ67" s="109">
        <f>IF(AA67+AC67&gt;0,sonuc!AA67+sonuc!AC67,"")</f>
        <v>7</v>
      </c>
    </row>
    <row r="68" spans="1:37" ht="15.75">
      <c r="A68" s="120">
        <v>5</v>
      </c>
      <c r="B68" s="356" t="s">
        <v>124</v>
      </c>
      <c r="C68" s="185">
        <f>+Q64</f>
        <v>1</v>
      </c>
      <c r="D68" s="194" t="str">
        <f t="shared" ref="D68:D71" si="101">IF(E68&lt;&gt;"",":","")</f>
        <v>:</v>
      </c>
      <c r="E68" s="187">
        <f>+O64</f>
        <v>3</v>
      </c>
      <c r="F68" s="191">
        <f>+Q65</f>
        <v>3</v>
      </c>
      <c r="G68" s="186" t="str">
        <f t="shared" si="99"/>
        <v>:</v>
      </c>
      <c r="H68" s="192">
        <f>+O65</f>
        <v>2</v>
      </c>
      <c r="I68" s="191">
        <f>+Q66</f>
        <v>1</v>
      </c>
      <c r="J68" s="186" t="str">
        <f t="shared" si="100"/>
        <v>:</v>
      </c>
      <c r="K68" s="187">
        <f>+O66</f>
        <v>3</v>
      </c>
      <c r="L68" s="191">
        <f>+Q67</f>
        <v>2</v>
      </c>
      <c r="M68" s="186" t="str">
        <f t="shared" ref="M68:M71" si="102">IF(N68&lt;&gt;"",":","")</f>
        <v>:</v>
      </c>
      <c r="N68" s="192">
        <f>+O67</f>
        <v>3</v>
      </c>
      <c r="O68" s="188"/>
      <c r="P68" s="189"/>
      <c r="Q68" s="190"/>
      <c r="R68" s="191">
        <f>IF('Gr 6'!$N$7&lt;&gt;"",'Gr 6'!$N$7,"")</f>
        <v>3</v>
      </c>
      <c r="S68" s="186" t="str">
        <f>IF(T68&lt;&gt;"",":","")</f>
        <v>:</v>
      </c>
      <c r="T68" s="192">
        <f>IF('Gr 6'!$P$7&lt;&gt;"",'Gr 6'!$P$7,"")</f>
        <v>2</v>
      </c>
      <c r="U68" s="191">
        <f>IF('Gr 6'!$P$12&lt;&gt;"",'Gr 6'!$P$12,"")</f>
        <v>1</v>
      </c>
      <c r="V68" s="186" t="str">
        <f t="shared" si="91"/>
        <v>:</v>
      </c>
      <c r="W68" s="192">
        <f>IF('Gr 6'!$N$12&lt;&gt;"",'Gr 6'!$N$12,"")</f>
        <v>3</v>
      </c>
      <c r="X68" s="191">
        <f>IF('Gr 6'!$P$16&lt;&gt;"",'Gr 6'!$P$16,"")</f>
        <v>3</v>
      </c>
      <c r="Y68" s="186" t="str">
        <f t="shared" si="92"/>
        <v>:</v>
      </c>
      <c r="Z68" s="192">
        <f>IF('Gr 6'!$N$16&lt;&gt;"",'Gr 6'!$N$16,"")</f>
        <v>2</v>
      </c>
      <c r="AA68" s="193">
        <f t="shared" si="94"/>
        <v>3</v>
      </c>
      <c r="AB68" s="194" t="str">
        <f t="shared" si="95"/>
        <v>:</v>
      </c>
      <c r="AC68" s="195">
        <f t="shared" si="96"/>
        <v>4</v>
      </c>
      <c r="AD68" s="196">
        <f t="shared" si="97"/>
        <v>14</v>
      </c>
      <c r="AE68" s="194" t="s">
        <v>11</v>
      </c>
      <c r="AF68" s="194">
        <f t="shared" si="98"/>
        <v>18</v>
      </c>
      <c r="AG68" s="197">
        <f>IF(AA68+AC68&gt;0,RANK(sonuc!AI68,sonuc!AI$64:AI$71),"")</f>
        <v>5</v>
      </c>
      <c r="AH68" s="197" t="e">
        <f>#REF!</f>
        <v>#REF!</v>
      </c>
      <c r="AI68" s="198">
        <f>(sonuc!AA68*1000+sonuc!AC68*200+(sonuc!AD68-sonuc!AF68)*20)</f>
        <v>3720</v>
      </c>
      <c r="AJ68" s="109">
        <f>IF(AA68+AC68&gt;0,sonuc!AA68+sonuc!AC68,"")</f>
        <v>7</v>
      </c>
      <c r="AK68" s="119"/>
    </row>
    <row r="69" spans="1:37" ht="15.75">
      <c r="A69" s="120">
        <v>6</v>
      </c>
      <c r="B69" s="356" t="s">
        <v>125</v>
      </c>
      <c r="C69" s="185">
        <f>+T64</f>
        <v>0</v>
      </c>
      <c r="D69" s="186" t="str">
        <f t="shared" si="101"/>
        <v>:</v>
      </c>
      <c r="E69" s="187">
        <f>+R64</f>
        <v>3</v>
      </c>
      <c r="F69" s="185">
        <f>+T65</f>
        <v>1</v>
      </c>
      <c r="G69" s="186" t="str">
        <f t="shared" si="99"/>
        <v>:</v>
      </c>
      <c r="H69" s="187">
        <f>+R65</f>
        <v>3</v>
      </c>
      <c r="I69" s="185">
        <f>+T66</f>
        <v>0</v>
      </c>
      <c r="J69" s="186" t="str">
        <f t="shared" si="100"/>
        <v>:</v>
      </c>
      <c r="K69" s="187">
        <f>+R66</f>
        <v>3</v>
      </c>
      <c r="L69" s="185">
        <f>+T67</f>
        <v>3</v>
      </c>
      <c r="M69" s="186" t="str">
        <f>IF(N69&lt;&gt;"",":","")</f>
        <v>:</v>
      </c>
      <c r="N69" s="187">
        <f>+R67</f>
        <v>2</v>
      </c>
      <c r="O69" s="185">
        <f>+T68</f>
        <v>2</v>
      </c>
      <c r="P69" s="186" t="str">
        <f t="shared" ref="P69:P71" si="103">IF(Q69&lt;&gt;"",":","")</f>
        <v>:</v>
      </c>
      <c r="Q69" s="187">
        <f>+R68</f>
        <v>3</v>
      </c>
      <c r="R69" s="188"/>
      <c r="S69" s="189"/>
      <c r="T69" s="190"/>
      <c r="U69" s="191">
        <f>IF('Gr 6'!$P$17&lt;&gt;"",'Gr 6'!$P$17,"")</f>
        <v>1</v>
      </c>
      <c r="V69" s="186" t="str">
        <f t="shared" si="91"/>
        <v>:</v>
      </c>
      <c r="W69" s="192">
        <f>IF('Gr 6'!$N$17&lt;&gt;"",'Gr 6'!$N$17,"")</f>
        <v>3</v>
      </c>
      <c r="X69" s="191">
        <f>IF('Gr 6'!$P$10&lt;&gt;"",'Gr 6'!$P$10,"")</f>
        <v>3</v>
      </c>
      <c r="Y69" s="186" t="str">
        <f t="shared" si="92"/>
        <v>:</v>
      </c>
      <c r="Z69" s="192">
        <f>IF('Gr 6'!$N$10&lt;&gt;"",'Gr 6'!$N$10,"")</f>
        <v>0</v>
      </c>
      <c r="AA69" s="193">
        <f t="shared" si="94"/>
        <v>2</v>
      </c>
      <c r="AB69" s="194" t="str">
        <f t="shared" si="95"/>
        <v>:</v>
      </c>
      <c r="AC69" s="195">
        <f t="shared" si="96"/>
        <v>5</v>
      </c>
      <c r="AD69" s="196">
        <f t="shared" si="97"/>
        <v>10</v>
      </c>
      <c r="AE69" s="194" t="s">
        <v>11</v>
      </c>
      <c r="AF69" s="194">
        <f t="shared" si="98"/>
        <v>17</v>
      </c>
      <c r="AG69" s="197">
        <f>IF(AA69+AC69&gt;0,RANK(sonuc!AI69,sonuc!AI$64:AI$71),"")</f>
        <v>7</v>
      </c>
      <c r="AH69" s="197" t="e">
        <f>#REF!</f>
        <v>#REF!</v>
      </c>
      <c r="AI69" s="198">
        <f>(sonuc!AA69*1000+sonuc!AC69*200+(sonuc!AD69-sonuc!AF69)*20)</f>
        <v>2860</v>
      </c>
      <c r="AJ69" s="109">
        <f>IF(AA69+AC69&gt;0,sonuc!AA69+sonuc!AC69,"")</f>
        <v>7</v>
      </c>
    </row>
    <row r="70" spans="1:37" ht="15.75">
      <c r="A70" s="120">
        <v>7</v>
      </c>
      <c r="B70" s="359" t="s">
        <v>126</v>
      </c>
      <c r="C70" s="185">
        <f>+W64</f>
        <v>1</v>
      </c>
      <c r="D70" s="194" t="str">
        <f t="shared" si="101"/>
        <v>:</v>
      </c>
      <c r="E70" s="187">
        <f>+U64</f>
        <v>3</v>
      </c>
      <c r="F70" s="191">
        <f>+W65</f>
        <v>3</v>
      </c>
      <c r="G70" s="186" t="str">
        <f t="shared" si="99"/>
        <v>:</v>
      </c>
      <c r="H70" s="192">
        <f>+U65</f>
        <v>2</v>
      </c>
      <c r="I70" s="191">
        <f>+W66</f>
        <v>2</v>
      </c>
      <c r="J70" s="186" t="str">
        <f t="shared" si="100"/>
        <v>:</v>
      </c>
      <c r="K70" s="192">
        <f>+U66</f>
        <v>3</v>
      </c>
      <c r="L70" s="191">
        <f>+W67</f>
        <v>1</v>
      </c>
      <c r="M70" s="186" t="str">
        <f t="shared" si="102"/>
        <v>:</v>
      </c>
      <c r="N70" s="192">
        <f>+U67</f>
        <v>3</v>
      </c>
      <c r="O70" s="191">
        <f>+W68</f>
        <v>3</v>
      </c>
      <c r="P70" s="186" t="str">
        <f t="shared" si="103"/>
        <v>:</v>
      </c>
      <c r="Q70" s="192">
        <f>+U68</f>
        <v>1</v>
      </c>
      <c r="R70" s="191">
        <f>+W69</f>
        <v>3</v>
      </c>
      <c r="S70" s="186" t="str">
        <f t="shared" ref="S70:S71" si="104">IF(T70&lt;&gt;"",":","")</f>
        <v>:</v>
      </c>
      <c r="T70" s="192">
        <f>+U69</f>
        <v>1</v>
      </c>
      <c r="U70" s="188"/>
      <c r="V70" s="189"/>
      <c r="W70" s="190"/>
      <c r="X70" s="191">
        <f>IF('Gr 6'!$P$6&lt;&gt;"",'Gr 6'!$P$6,"")</f>
        <v>3</v>
      </c>
      <c r="Y70" s="186" t="str">
        <f t="shared" si="92"/>
        <v>:</v>
      </c>
      <c r="Z70" s="192">
        <f>IF('Gr 6'!$N$6&lt;&gt;"",'Gr 6'!$N$6,"")</f>
        <v>0</v>
      </c>
      <c r="AA70" s="193">
        <f t="shared" si="94"/>
        <v>4</v>
      </c>
      <c r="AB70" s="194" t="str">
        <f t="shared" si="95"/>
        <v>:</v>
      </c>
      <c r="AC70" s="195">
        <f t="shared" si="96"/>
        <v>3</v>
      </c>
      <c r="AD70" s="196">
        <f t="shared" si="97"/>
        <v>16</v>
      </c>
      <c r="AE70" s="194" t="s">
        <v>11</v>
      </c>
      <c r="AF70" s="194">
        <f t="shared" si="98"/>
        <v>13</v>
      </c>
      <c r="AG70" s="197">
        <f>IF(AA70+AC70&gt;0,RANK(sonuc!AI70,sonuc!AI$64:AI$71),"")</f>
        <v>3</v>
      </c>
      <c r="AH70" s="197" t="e">
        <f>#REF!</f>
        <v>#REF!</v>
      </c>
      <c r="AI70" s="198">
        <f>(sonuc!AA70*1000+sonuc!AC70*200+(sonuc!AD70-sonuc!AF70)*20)</f>
        <v>4660</v>
      </c>
      <c r="AJ70" s="109">
        <f>IF(AA70+AC70&gt;0,sonuc!AA70+sonuc!AC70,"")</f>
        <v>7</v>
      </c>
    </row>
    <row r="71" spans="1:37" ht="16.5" thickBot="1">
      <c r="A71" s="170">
        <v>8</v>
      </c>
      <c r="B71" s="357" t="s">
        <v>127</v>
      </c>
      <c r="C71" s="263">
        <f>+Z64</f>
        <v>1</v>
      </c>
      <c r="D71" s="264" t="str">
        <f t="shared" si="101"/>
        <v>:</v>
      </c>
      <c r="E71" s="265">
        <f>+X64</f>
        <v>3</v>
      </c>
      <c r="F71" s="263">
        <f>+Z65</f>
        <v>2</v>
      </c>
      <c r="G71" s="264" t="str">
        <f t="shared" si="99"/>
        <v>:</v>
      </c>
      <c r="H71" s="265">
        <f>+X65</f>
        <v>3</v>
      </c>
      <c r="I71" s="263">
        <f>+Z66</f>
        <v>1</v>
      </c>
      <c r="J71" s="264" t="str">
        <f t="shared" si="100"/>
        <v>:</v>
      </c>
      <c r="K71" s="265">
        <f>+X66</f>
        <v>3</v>
      </c>
      <c r="L71" s="263">
        <f>+Z67</f>
        <v>2</v>
      </c>
      <c r="M71" s="264" t="str">
        <f t="shared" si="102"/>
        <v>:</v>
      </c>
      <c r="N71" s="265">
        <f>+X67</f>
        <v>3</v>
      </c>
      <c r="O71" s="263">
        <f>+Z68</f>
        <v>2</v>
      </c>
      <c r="P71" s="264" t="str">
        <f t="shared" si="103"/>
        <v>:</v>
      </c>
      <c r="Q71" s="265">
        <f>+X68</f>
        <v>3</v>
      </c>
      <c r="R71" s="263">
        <f>+Z69</f>
        <v>0</v>
      </c>
      <c r="S71" s="264" t="str">
        <f t="shared" si="104"/>
        <v>:</v>
      </c>
      <c r="T71" s="265">
        <f>+X69</f>
        <v>3</v>
      </c>
      <c r="U71" s="263">
        <f>+Z70</f>
        <v>0</v>
      </c>
      <c r="V71" s="264" t="str">
        <f>IF(W71&lt;&gt;"",":","")</f>
        <v>:</v>
      </c>
      <c r="W71" s="265">
        <f>+X70</f>
        <v>3</v>
      </c>
      <c r="X71" s="225"/>
      <c r="Y71" s="226"/>
      <c r="Z71" s="227"/>
      <c r="AA71" s="266">
        <f t="shared" si="94"/>
        <v>0</v>
      </c>
      <c r="AB71" s="267" t="str">
        <f t="shared" si="95"/>
        <v>:</v>
      </c>
      <c r="AC71" s="268">
        <f t="shared" si="96"/>
        <v>7</v>
      </c>
      <c r="AD71" s="269">
        <f t="shared" si="97"/>
        <v>8</v>
      </c>
      <c r="AE71" s="267" t="s">
        <v>11</v>
      </c>
      <c r="AF71" s="267">
        <f t="shared" si="98"/>
        <v>21</v>
      </c>
      <c r="AG71" s="270">
        <f>IF(AA71+AC71&gt;0,RANK(sonuc!AI71,sonuc!AI$64:AI$71),"")</f>
        <v>8</v>
      </c>
      <c r="AH71" s="270" t="e">
        <f>#REF!</f>
        <v>#REF!</v>
      </c>
      <c r="AI71" s="271">
        <f>(sonuc!AA71*1000+sonuc!AC71*200+(sonuc!AD71-sonuc!AF71)*20)</f>
        <v>1140</v>
      </c>
      <c r="AJ71" s="109">
        <f>IF(AA71+AC71&gt;0,sonuc!AA71+sonuc!AC71,"")</f>
        <v>7</v>
      </c>
    </row>
    <row r="72" spans="1:37" ht="19.5" thickBot="1">
      <c r="A72" s="373" t="s">
        <v>29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5"/>
      <c r="AJ72" s="109"/>
    </row>
    <row r="73" spans="1:37" ht="16.5" thickBot="1">
      <c r="A73" s="159" t="s">
        <v>0</v>
      </c>
      <c r="B73" s="160" t="s">
        <v>1</v>
      </c>
      <c r="C73" s="376">
        <v>1</v>
      </c>
      <c r="D73" s="377"/>
      <c r="E73" s="378"/>
      <c r="F73" s="376">
        <v>2</v>
      </c>
      <c r="G73" s="377"/>
      <c r="H73" s="378"/>
      <c r="I73" s="376">
        <v>3</v>
      </c>
      <c r="J73" s="377"/>
      <c r="K73" s="378"/>
      <c r="L73" s="376">
        <v>4</v>
      </c>
      <c r="M73" s="377"/>
      <c r="N73" s="378"/>
      <c r="O73" s="376">
        <v>5</v>
      </c>
      <c r="P73" s="377"/>
      <c r="Q73" s="378"/>
      <c r="R73" s="376">
        <v>6</v>
      </c>
      <c r="S73" s="377"/>
      <c r="T73" s="378"/>
      <c r="U73" s="376">
        <v>7</v>
      </c>
      <c r="V73" s="377"/>
      <c r="W73" s="378"/>
      <c r="X73" s="376">
        <v>8</v>
      </c>
      <c r="Y73" s="377"/>
      <c r="Z73" s="378"/>
      <c r="AA73" s="379" t="s">
        <v>10</v>
      </c>
      <c r="AB73" s="380"/>
      <c r="AC73" s="381"/>
      <c r="AD73" s="379" t="s">
        <v>48</v>
      </c>
      <c r="AE73" s="380"/>
      <c r="AF73" s="385"/>
      <c r="AG73" s="161" t="s">
        <v>33</v>
      </c>
      <c r="AH73" s="162" t="e">
        <f>AH63</f>
        <v>#REF!</v>
      </c>
      <c r="AI73" s="163" t="s">
        <v>51</v>
      </c>
      <c r="AJ73" s="103" t="s">
        <v>52</v>
      </c>
    </row>
    <row r="74" spans="1:37" ht="15.75">
      <c r="A74" s="140">
        <v>1</v>
      </c>
      <c r="B74" s="358" t="s">
        <v>128</v>
      </c>
      <c r="C74" s="173"/>
      <c r="D74" s="174"/>
      <c r="E74" s="175"/>
      <c r="F74" s="284">
        <f>IF('Gr 7'!$N$9&lt;&gt;"",'Gr 7'!$N$9,"")</f>
        <v>3</v>
      </c>
      <c r="G74" s="285" t="str">
        <f>IF(H74&lt;&gt;"",":","")</f>
        <v>:</v>
      </c>
      <c r="H74" s="286">
        <f>IF('Gr 7'!$P$9&lt;&gt;"",'Gr 7'!$P$9,"")</f>
        <v>1</v>
      </c>
      <c r="I74" s="257">
        <f>IF('Gr 7'!$N$14&lt;&gt;"",'Gr 7'!$N$14,"")</f>
        <v>3</v>
      </c>
      <c r="J74" s="258" t="str">
        <f>IF(K74&lt;&gt;"",":","")</f>
        <v>:</v>
      </c>
      <c r="K74" s="259">
        <f>IF('Gr 7'!$P$14&lt;&gt;"",'Gr 7'!$P$14,"")</f>
        <v>1</v>
      </c>
      <c r="L74" s="176">
        <f>IF('Gr 7'!$N$4&lt;&gt;"",'Gr 7'!$N$4,"")</f>
        <v>3</v>
      </c>
      <c r="M74" s="186" t="str">
        <f t="shared" ref="M74:M77" si="105">IF(N74&lt;&gt;"",":","")</f>
        <v>:</v>
      </c>
      <c r="N74" s="178">
        <f>IF('Gr 7'!$P$4&lt;&gt;"",'Gr 7'!$P$4,"")</f>
        <v>1</v>
      </c>
      <c r="O74" s="176" t="str">
        <f>IF('Gr 7'!$E$19&lt;&gt;"",'Gr 7'!$E$19,"")</f>
        <v/>
      </c>
      <c r="P74" s="177" t="str">
        <f>IF(Q74&lt;&gt;"",":","")</f>
        <v/>
      </c>
      <c r="Q74" s="178" t="str">
        <f>IF('Gr 7'!$G$19&lt;&gt;"",'Gr 7'!$G$19,"")</f>
        <v/>
      </c>
      <c r="R74" s="176">
        <f>IF('Gr 7'!$E$14&lt;&gt;"",'Gr 7'!$E$14,"")</f>
        <v>3</v>
      </c>
      <c r="S74" s="177" t="str">
        <f>IF(T74&lt;&gt;"",":","")</f>
        <v>:</v>
      </c>
      <c r="T74" s="178">
        <f>IF('Gr 7'!$G$14&lt;&gt;"",'Gr 7'!$G$14,"")</f>
        <v>2</v>
      </c>
      <c r="U74" s="176">
        <f>IF('Gr 7'!$E$9&lt;&gt;"",'Gr 7'!$E$9,"")</f>
        <v>0</v>
      </c>
      <c r="V74" s="177" t="str">
        <f t="shared" ref="V74:V79" si="106">IF(W74&lt;&gt;"",":","")</f>
        <v>:</v>
      </c>
      <c r="W74" s="178">
        <f>IF('Gr 7'!$G$9&lt;&gt;"",'Gr 7'!$G$9,"")</f>
        <v>3</v>
      </c>
      <c r="X74" s="176" t="str">
        <f>IF('Gr 7'!$E$4&lt;&gt;"",'Gr 7'!$E$4,"")</f>
        <v/>
      </c>
      <c r="Y74" s="177" t="str">
        <f t="shared" ref="Y74:Y80" si="107">IF(Z74&lt;&gt;"",":","")</f>
        <v/>
      </c>
      <c r="Z74" s="178" t="str">
        <f>IF('Gr 7'!$G$4&lt;&gt;"",'Gr 7'!$G$4,"")</f>
        <v/>
      </c>
      <c r="AA74" s="179">
        <f>IF(C74&gt;E74,1)+IF(F74&gt;H74,1)+IF(I74&gt;K74,1)+IF(L74&gt;N74,1)+IF(O74&gt;Q74,1)+IF(R74&gt;T74,1)+IF(U74&gt;W74,1)+IF(X74&gt;Z74,1)</f>
        <v>4</v>
      </c>
      <c r="AB74" s="180" t="str">
        <f t="shared" ref="AB74" si="108">IF(AC74&lt;&gt;"",":","")</f>
        <v>:</v>
      </c>
      <c r="AC74" s="181">
        <f>IF(E74&gt;C74,1)+IF(H74&gt;F74,1)+IF(K74&gt;I74,1)+IF(N74&gt;L74,1)+IF(Q74&gt;O74,1)+IF(T74&gt;R74,1)+IF(W74&gt;U74,1)+IF(Z74&gt;X74,1)</f>
        <v>1</v>
      </c>
      <c r="AD74" s="182">
        <f>SUM(C74,F74,I74,L74,O74,R74,U74,X74)</f>
        <v>12</v>
      </c>
      <c r="AE74" s="180" t="s">
        <v>11</v>
      </c>
      <c r="AF74" s="180">
        <f>SUM(E74,H74,K74,N74,Q74,T74,W74,Z74)</f>
        <v>8</v>
      </c>
      <c r="AG74" s="183">
        <f>IF(AA74+AC74&gt;0,RANK(sonuc!AI74,sonuc!AI$74:AI$81),"")</f>
        <v>2</v>
      </c>
      <c r="AH74" s="183" t="e">
        <f>#REF!</f>
        <v>#REF!</v>
      </c>
      <c r="AI74" s="184">
        <f>(sonuc!AA74*1000+sonuc!AC74*200+(sonuc!AD74-sonuc!AF74)*20)</f>
        <v>4280</v>
      </c>
      <c r="AJ74" s="109">
        <f>IF(AA74+AC74&gt;0,sonuc!AA74+sonuc!AC74,"")</f>
        <v>5</v>
      </c>
    </row>
    <row r="75" spans="1:37" ht="15.75">
      <c r="A75" s="120">
        <v>2</v>
      </c>
      <c r="B75" s="356" t="s">
        <v>129</v>
      </c>
      <c r="C75" s="273">
        <f>+H74</f>
        <v>1</v>
      </c>
      <c r="D75" s="277" t="str">
        <f>IF(E75&lt;&gt;"",":","")</f>
        <v>:</v>
      </c>
      <c r="E75" s="275">
        <f>+F74</f>
        <v>3</v>
      </c>
      <c r="F75" s="188"/>
      <c r="G75" s="189"/>
      <c r="H75" s="190"/>
      <c r="I75" s="276">
        <f>IF('Gr 7'!$N$5&lt;&gt;"",'Gr 7'!$N$5,"")</f>
        <v>3</v>
      </c>
      <c r="J75" s="277" t="str">
        <f>IF(K75&lt;&gt;"",":","")</f>
        <v>:</v>
      </c>
      <c r="K75" s="278">
        <f>IF('Gr 7'!$P$5&lt;&gt;"",'Gr 7'!$P$5,"")</f>
        <v>0</v>
      </c>
      <c r="L75" s="276">
        <f>IF('Gr 7'!$N$15&lt;&gt;"",'Gr 7'!$N$15,"")</f>
        <v>3</v>
      </c>
      <c r="M75" s="277" t="str">
        <f t="shared" si="105"/>
        <v>:</v>
      </c>
      <c r="N75" s="278">
        <f>IF('Gr 7'!$P$15&lt;&gt;"",'Gr 7'!$P$15,"")</f>
        <v>1</v>
      </c>
      <c r="O75" s="276" t="str">
        <f>IF('Gr 7'!$E$15&lt;&gt;"",'Gr 7'!$E$15,"")</f>
        <v/>
      </c>
      <c r="P75" s="277" t="str">
        <f>IF(Q75&lt;&gt;"",":","")</f>
        <v/>
      </c>
      <c r="Q75" s="278" t="str">
        <f>IF('Gr 7'!$G$15&lt;&gt;"",'Gr 7'!$G$15,"")</f>
        <v/>
      </c>
      <c r="R75" s="276">
        <f>IF('Gr 7'!$E$10&lt;&gt;"",'Gr 7'!$E$10,"")</f>
        <v>2</v>
      </c>
      <c r="S75" s="277" t="str">
        <f>IF(T75&lt;&gt;"",":","")</f>
        <v>:</v>
      </c>
      <c r="T75" s="278">
        <f>IF('Gr 7'!$G$10&lt;&gt;"",'Gr 7'!$G$10,"")</f>
        <v>3</v>
      </c>
      <c r="U75" s="276">
        <f>IF('Gr 7'!$E$5&lt;&gt;"",'Gr 7'!$E$5,"")</f>
        <v>3</v>
      </c>
      <c r="V75" s="277" t="str">
        <f t="shared" si="106"/>
        <v>:</v>
      </c>
      <c r="W75" s="278">
        <f>IF('Gr 7'!$G$5&lt;&gt;"",'Gr 7'!$G$5,"")</f>
        <v>0</v>
      </c>
      <c r="X75" s="276" t="str">
        <f>IF('Gr 7'!$E$20&lt;&gt;"",'Gr 7'!$E$20,"")</f>
        <v/>
      </c>
      <c r="Y75" s="277" t="str">
        <f t="shared" si="107"/>
        <v/>
      </c>
      <c r="Z75" s="278" t="str">
        <f>IF('Gr 7'!$G$20&lt;&gt;"",'Gr 7'!$G$20,"")</f>
        <v/>
      </c>
      <c r="AA75" s="279">
        <f t="shared" ref="AA75:AA81" si="109">IF(C75&gt;E75,1)+IF(F75&gt;H75,1)+IF(I75&gt;K75,1)+IF(L75&gt;N75,1)+IF(O75&gt;Q75,1)+IF(R75&gt;T75,1)+IF(U75&gt;W75,1)+IF(X75&gt;Z75,1)</f>
        <v>3</v>
      </c>
      <c r="AB75" s="274" t="str">
        <f t="shared" ref="AB75:AB81" si="110">IF(AC75&lt;&gt;"",":","")</f>
        <v>:</v>
      </c>
      <c r="AC75" s="280">
        <f t="shared" ref="AC75:AC81" si="111">IF(E75&gt;C75,1)+IF(H75&gt;F75,1)+IF(K75&gt;I75,1)+IF(N75&gt;L75,1)+IF(Q75&gt;O75,1)+IF(T75&gt;R75,1)+IF(W75&gt;U75,1)+IF(Z75&gt;X75,1)</f>
        <v>2</v>
      </c>
      <c r="AD75" s="281">
        <f t="shared" ref="AD75:AD81" si="112">SUM(C75,F75,I75,L75,O75,R75,U75,X75)</f>
        <v>12</v>
      </c>
      <c r="AE75" s="274" t="s">
        <v>11</v>
      </c>
      <c r="AF75" s="274">
        <f t="shared" ref="AF75:AF81" si="113">SUM(E75,H75,K75,N75,Q75,T75,W75,Z75)</f>
        <v>7</v>
      </c>
      <c r="AG75" s="282">
        <f>IF(AA75+AC75&gt;0,RANK(sonuc!AI75,sonuc!AI$74:AI$81),"")</f>
        <v>3</v>
      </c>
      <c r="AH75" s="282" t="e">
        <f>#REF!</f>
        <v>#REF!</v>
      </c>
      <c r="AI75" s="283">
        <f>(sonuc!AA75*1000+sonuc!AC75*200+(sonuc!AD75-sonuc!AF75)*20)</f>
        <v>3500</v>
      </c>
      <c r="AJ75" s="109">
        <f>IF(AA75+AC75&gt;0,sonuc!AA75+sonuc!AC75,"")</f>
        <v>5</v>
      </c>
    </row>
    <row r="76" spans="1:37" ht="15.75">
      <c r="A76" s="120">
        <v>3</v>
      </c>
      <c r="B76" s="356" t="s">
        <v>130</v>
      </c>
      <c r="C76" s="185">
        <f>+K74</f>
        <v>1</v>
      </c>
      <c r="D76" s="200" t="str">
        <f>IF(E76&lt;&gt;"",":","")</f>
        <v>:</v>
      </c>
      <c r="E76" s="187">
        <f>+I74</f>
        <v>3</v>
      </c>
      <c r="F76" s="276">
        <f>+K75</f>
        <v>0</v>
      </c>
      <c r="G76" s="277" t="str">
        <f t="shared" ref="G76:G81" si="114">IF(H76&lt;&gt;"",":","")</f>
        <v>:</v>
      </c>
      <c r="H76" s="278">
        <f>+I75</f>
        <v>3</v>
      </c>
      <c r="I76" s="188"/>
      <c r="J76" s="189"/>
      <c r="K76" s="190"/>
      <c r="L76" s="191">
        <f>IF('Gr 7'!$P$11&lt;&gt;"",'Gr 7'!$P$11,"")</f>
        <v>2</v>
      </c>
      <c r="M76" s="186" t="str">
        <f t="shared" si="105"/>
        <v>:</v>
      </c>
      <c r="N76" s="192">
        <f>IF('Gr 7'!$N$11&lt;&gt;"",'Gr 7'!$N$11,"")</f>
        <v>3</v>
      </c>
      <c r="O76" s="191" t="str">
        <f>IF('Gr 7'!$E$11&lt;&gt;"",'Gr 7'!$E$11,"")</f>
        <v/>
      </c>
      <c r="P76" s="186" t="str">
        <f>IF(Q76&lt;&gt;"",":","")</f>
        <v/>
      </c>
      <c r="Q76" s="192" t="str">
        <f>IF('Gr 7'!$G$11&lt;&gt;"",'Gr 7'!$G$11,"")</f>
        <v/>
      </c>
      <c r="R76" s="191">
        <f>IF('Gr 7'!$E$6&lt;&gt;"",'Gr 7'!$E$6,"")</f>
        <v>2</v>
      </c>
      <c r="S76" s="186" t="str">
        <f>IF(T76&lt;&gt;"",":","")</f>
        <v>:</v>
      </c>
      <c r="T76" s="192">
        <f>IF('Gr 7'!$G$6&lt;&gt;"",'Gr 7'!$G$6,"")</f>
        <v>3</v>
      </c>
      <c r="U76" s="191">
        <f>IF('Gr 7'!$E$21&lt;&gt;"",'Gr 7'!$E$21,"")</f>
        <v>0</v>
      </c>
      <c r="V76" s="186" t="str">
        <f t="shared" si="106"/>
        <v>:</v>
      </c>
      <c r="W76" s="192">
        <f>IF('Gr 7'!$G$21&lt;&gt;"",'Gr 7'!$G$21,"")</f>
        <v>3</v>
      </c>
      <c r="X76" s="191" t="str">
        <f>IF('Gr 7'!$E$16&lt;&gt;"",'Gr 7'!$E$16,"")</f>
        <v/>
      </c>
      <c r="Y76" s="186" t="str">
        <f t="shared" si="107"/>
        <v/>
      </c>
      <c r="Z76" s="192" t="str">
        <f>IF('Gr 7'!$G$16&lt;&gt;"",'Gr 7'!$G$16,"")</f>
        <v/>
      </c>
      <c r="AA76" s="193">
        <f t="shared" si="109"/>
        <v>0</v>
      </c>
      <c r="AB76" s="194" t="str">
        <f t="shared" si="110"/>
        <v>:</v>
      </c>
      <c r="AC76" s="195">
        <f t="shared" si="111"/>
        <v>5</v>
      </c>
      <c r="AD76" s="196">
        <f t="shared" si="112"/>
        <v>5</v>
      </c>
      <c r="AE76" s="194" t="s">
        <v>11</v>
      </c>
      <c r="AF76" s="194">
        <f t="shared" si="113"/>
        <v>15</v>
      </c>
      <c r="AG76" s="197">
        <f>IF(AA76+AC76&gt;0,RANK(sonuc!AI76,sonuc!AI$74:AI$81),"")</f>
        <v>6</v>
      </c>
      <c r="AH76" s="197" t="e">
        <f>#REF!</f>
        <v>#REF!</v>
      </c>
      <c r="AI76" s="198">
        <f>(sonuc!AA76*1000+sonuc!AC76*200+(sonuc!AD76-sonuc!AF76)*20)</f>
        <v>800</v>
      </c>
      <c r="AJ76" s="109">
        <f>IF(AA76+AC76&gt;0,sonuc!AA76+sonuc!AC76,"")</f>
        <v>5</v>
      </c>
      <c r="AK76" s="105"/>
    </row>
    <row r="77" spans="1:37" ht="15.75">
      <c r="A77" s="120">
        <v>4</v>
      </c>
      <c r="B77" s="362" t="s">
        <v>131</v>
      </c>
      <c r="C77" s="185">
        <f>+N74</f>
        <v>1</v>
      </c>
      <c r="D77" s="186" t="str">
        <f>IF(E77&lt;&gt;"",":","")</f>
        <v>:</v>
      </c>
      <c r="E77" s="187">
        <f>+L74</f>
        <v>3</v>
      </c>
      <c r="F77" s="273">
        <f>+N75</f>
        <v>1</v>
      </c>
      <c r="G77" s="277" t="str">
        <f t="shared" si="114"/>
        <v>:</v>
      </c>
      <c r="H77" s="275">
        <f>+L75</f>
        <v>3</v>
      </c>
      <c r="I77" s="185">
        <f>+N76</f>
        <v>3</v>
      </c>
      <c r="J77" s="186" t="str">
        <f t="shared" ref="J77:J81" si="115">IF(K77&lt;&gt;"",":","")</f>
        <v>:</v>
      </c>
      <c r="K77" s="187">
        <f>+L76</f>
        <v>2</v>
      </c>
      <c r="L77" s="188"/>
      <c r="M77" s="233" t="str">
        <f t="shared" si="105"/>
        <v/>
      </c>
      <c r="N77" s="190"/>
      <c r="O77" s="191" t="str">
        <f>IF('Gr 7'!$E$7&lt;&gt;"",'Gr 7'!$E$7,"")</f>
        <v/>
      </c>
      <c r="P77" s="186" t="str">
        <f>IF(Q77&lt;&gt;"",":","")</f>
        <v/>
      </c>
      <c r="Q77" s="192" t="str">
        <f>IF('Gr 7'!$G$7&lt;&gt;"",'Gr 7'!$G$7,"")</f>
        <v/>
      </c>
      <c r="R77" s="191">
        <f>IF('Gr 7'!$E$22&lt;&gt;"",'Gr 7'!$E$22,"")</f>
        <v>1</v>
      </c>
      <c r="S77" s="186" t="str">
        <f>IF(T77&lt;&gt;"",":","")</f>
        <v>:</v>
      </c>
      <c r="T77" s="192">
        <f>IF('Gr 7'!$G$22&lt;&gt;"",'Gr 7'!$G$22,"")</f>
        <v>3</v>
      </c>
      <c r="U77" s="191">
        <f>IF('Gr 7'!$E$17&lt;&gt;"",'Gr 7'!$E$17,"")</f>
        <v>2</v>
      </c>
      <c r="V77" s="186" t="str">
        <f t="shared" si="106"/>
        <v>:</v>
      </c>
      <c r="W77" s="192">
        <f>IF('Gr 7'!$G$17&lt;&gt;"",'Gr 7'!$G$17,"")</f>
        <v>3</v>
      </c>
      <c r="X77" s="191" t="str">
        <f>IF('Gr 7'!$E$12&lt;&gt;"",'Gr 7'!$E$12,"")</f>
        <v/>
      </c>
      <c r="Y77" s="186" t="str">
        <f t="shared" si="107"/>
        <v/>
      </c>
      <c r="Z77" s="192" t="str">
        <f>IF('Gr 7'!$G$12&lt;&gt;"",'Gr 7'!$G$12,"")</f>
        <v/>
      </c>
      <c r="AA77" s="193">
        <f t="shared" si="109"/>
        <v>1</v>
      </c>
      <c r="AB77" s="194" t="str">
        <f t="shared" si="110"/>
        <v>:</v>
      </c>
      <c r="AC77" s="195">
        <f t="shared" si="111"/>
        <v>4</v>
      </c>
      <c r="AD77" s="196">
        <f t="shared" si="112"/>
        <v>8</v>
      </c>
      <c r="AE77" s="194" t="s">
        <v>11</v>
      </c>
      <c r="AF77" s="194">
        <f t="shared" si="113"/>
        <v>14</v>
      </c>
      <c r="AG77" s="197">
        <f>IF(AA77+AC77&gt;0,RANK(sonuc!AI77,sonuc!AI$74:AI$81),"")</f>
        <v>5</v>
      </c>
      <c r="AH77" s="197" t="e">
        <f>#REF!</f>
        <v>#REF!</v>
      </c>
      <c r="AI77" s="198">
        <f>(sonuc!AA77*1000+sonuc!AC77*200+(sonuc!AD77-sonuc!AF77)*20)</f>
        <v>1680</v>
      </c>
      <c r="AJ77" s="109">
        <f>IF(AA77+AC77&gt;0,sonuc!AA77+sonuc!AC77,"")</f>
        <v>5</v>
      </c>
    </row>
    <row r="78" spans="1:37" ht="15.75">
      <c r="A78" s="120">
        <v>5</v>
      </c>
      <c r="B78" s="356" t="s">
        <v>132</v>
      </c>
      <c r="C78" s="185" t="str">
        <f>+Q74</f>
        <v/>
      </c>
      <c r="D78" s="194" t="str">
        <f t="shared" ref="D78:D81" si="116">IF(E78&lt;&gt;"",":","")</f>
        <v/>
      </c>
      <c r="E78" s="187" t="str">
        <f>+O74</f>
        <v/>
      </c>
      <c r="F78" s="276" t="str">
        <f>+Q75</f>
        <v/>
      </c>
      <c r="G78" s="277" t="str">
        <f t="shared" si="114"/>
        <v/>
      </c>
      <c r="H78" s="278" t="str">
        <f>+O75</f>
        <v/>
      </c>
      <c r="I78" s="191" t="str">
        <f>+Q76</f>
        <v/>
      </c>
      <c r="J78" s="186" t="str">
        <f t="shared" si="115"/>
        <v/>
      </c>
      <c r="K78" s="187" t="str">
        <f>+O76</f>
        <v/>
      </c>
      <c r="L78" s="191" t="str">
        <f>+Q77</f>
        <v/>
      </c>
      <c r="M78" s="186" t="str">
        <f t="shared" ref="M78:M81" si="117">IF(N78&lt;&gt;"",":","")</f>
        <v/>
      </c>
      <c r="N78" s="192" t="str">
        <f>+O77</f>
        <v/>
      </c>
      <c r="O78" s="188"/>
      <c r="P78" s="189"/>
      <c r="Q78" s="190"/>
      <c r="R78" s="191" t="str">
        <f>IF('Gr 7'!$N$7&lt;&gt;"",'Gr 7'!$N$7,"")</f>
        <v/>
      </c>
      <c r="S78" s="186" t="str">
        <f>IF(T78&lt;&gt;"",":","")</f>
        <v/>
      </c>
      <c r="T78" s="192" t="str">
        <f>IF('Gr 7'!$P$7&lt;&gt;"",'Gr 7'!$P$7,"")</f>
        <v/>
      </c>
      <c r="U78" s="191" t="str">
        <f>IF('Gr 7'!$P$12&lt;&gt;"",'Gr 7'!$P$12,"")</f>
        <v/>
      </c>
      <c r="V78" s="186" t="str">
        <f t="shared" si="106"/>
        <v/>
      </c>
      <c r="W78" s="192" t="str">
        <f>IF('Gr 7'!$N$12&lt;&gt;"",'Gr 7'!$N$12,"")</f>
        <v/>
      </c>
      <c r="X78" s="191" t="str">
        <f>IF('Gr 7'!$P$16&lt;&gt;"",'Gr 7'!$P$16,"")</f>
        <v/>
      </c>
      <c r="Y78" s="186" t="str">
        <f t="shared" si="107"/>
        <v/>
      </c>
      <c r="Z78" s="192" t="str">
        <f>IF('Gr 7'!$N$16&lt;&gt;"",'Gr 7'!$N$16,"")</f>
        <v/>
      </c>
      <c r="AA78" s="193">
        <f t="shared" si="109"/>
        <v>0</v>
      </c>
      <c r="AB78" s="194" t="str">
        <f t="shared" si="110"/>
        <v>:</v>
      </c>
      <c r="AC78" s="195">
        <f t="shared" si="111"/>
        <v>0</v>
      </c>
      <c r="AD78" s="196">
        <f t="shared" si="112"/>
        <v>0</v>
      </c>
      <c r="AE78" s="194" t="s">
        <v>11</v>
      </c>
      <c r="AF78" s="194">
        <f t="shared" si="113"/>
        <v>0</v>
      </c>
      <c r="AG78" s="197" t="str">
        <f>IF(AA78+AC78&gt;0,RANK(sonuc!AI78,sonuc!AI$74:AI$81),"")</f>
        <v/>
      </c>
      <c r="AH78" s="197" t="e">
        <f>#REF!</f>
        <v>#REF!</v>
      </c>
      <c r="AI78" s="198">
        <f>(sonuc!AA78*1000+sonuc!AC78*200+(sonuc!AD78-sonuc!AF78)*20)</f>
        <v>0</v>
      </c>
      <c r="AJ78" s="109" t="str">
        <f>IF(AA78+AC78&gt;0,sonuc!AA78+sonuc!AC78,"")</f>
        <v/>
      </c>
    </row>
    <row r="79" spans="1:37" ht="15.75">
      <c r="A79" s="120">
        <v>6</v>
      </c>
      <c r="B79" s="356" t="s">
        <v>133</v>
      </c>
      <c r="C79" s="185">
        <f>+T74</f>
        <v>2</v>
      </c>
      <c r="D79" s="186" t="str">
        <f t="shared" si="116"/>
        <v>:</v>
      </c>
      <c r="E79" s="187">
        <f>+R74</f>
        <v>3</v>
      </c>
      <c r="F79" s="273">
        <f>+T75</f>
        <v>3</v>
      </c>
      <c r="G79" s="277" t="str">
        <f t="shared" si="114"/>
        <v>:</v>
      </c>
      <c r="H79" s="275">
        <f>+R75</f>
        <v>2</v>
      </c>
      <c r="I79" s="185">
        <f>+T76</f>
        <v>3</v>
      </c>
      <c r="J79" s="186" t="str">
        <f t="shared" si="115"/>
        <v>:</v>
      </c>
      <c r="K79" s="187">
        <f>+R76</f>
        <v>2</v>
      </c>
      <c r="L79" s="185">
        <f>+T77</f>
        <v>3</v>
      </c>
      <c r="M79" s="186" t="str">
        <f>IF(N79&lt;&gt;"",":","")</f>
        <v>:</v>
      </c>
      <c r="N79" s="187">
        <f>+R77</f>
        <v>1</v>
      </c>
      <c r="O79" s="185" t="str">
        <f>+T78</f>
        <v/>
      </c>
      <c r="P79" s="186" t="str">
        <f t="shared" ref="P79:P81" si="118">IF(Q79&lt;&gt;"",":","")</f>
        <v/>
      </c>
      <c r="Q79" s="187" t="str">
        <f>+R78</f>
        <v/>
      </c>
      <c r="R79" s="188"/>
      <c r="S79" s="189"/>
      <c r="T79" s="190"/>
      <c r="U79" s="191">
        <f>IF('Gr 7'!$P$17&lt;&gt;"",'Gr 7'!$P$17,"")</f>
        <v>3</v>
      </c>
      <c r="V79" s="186" t="str">
        <f t="shared" si="106"/>
        <v>:</v>
      </c>
      <c r="W79" s="192">
        <f>IF('Gr 7'!$N$17&lt;&gt;"",'Gr 7'!$N$17,"")</f>
        <v>0</v>
      </c>
      <c r="X79" s="191" t="str">
        <f>IF('Gr 7'!$P$10&lt;&gt;"",'Gr 7'!$P$10,"")</f>
        <v/>
      </c>
      <c r="Y79" s="186" t="str">
        <f t="shared" si="107"/>
        <v/>
      </c>
      <c r="Z79" s="192" t="str">
        <f>IF('Gr 7'!$N$10&lt;&gt;"",'Gr 7'!$N$10,"")</f>
        <v/>
      </c>
      <c r="AA79" s="193">
        <f t="shared" si="109"/>
        <v>4</v>
      </c>
      <c r="AB79" s="194" t="str">
        <f t="shared" si="110"/>
        <v>:</v>
      </c>
      <c r="AC79" s="195">
        <f t="shared" si="111"/>
        <v>1</v>
      </c>
      <c r="AD79" s="196">
        <f t="shared" si="112"/>
        <v>14</v>
      </c>
      <c r="AE79" s="194" t="s">
        <v>11</v>
      </c>
      <c r="AF79" s="194">
        <f t="shared" si="113"/>
        <v>8</v>
      </c>
      <c r="AG79" s="197">
        <f>IF(AA79+AC79&gt;0,RANK(sonuc!AI79,sonuc!AI$74:AI$81),"")</f>
        <v>1</v>
      </c>
      <c r="AH79" s="197" t="e">
        <f>#REF!</f>
        <v>#REF!</v>
      </c>
      <c r="AI79" s="198">
        <f>(sonuc!AA79*1000+sonuc!AC79*200+(sonuc!AD79-sonuc!AF79)*20)</f>
        <v>4320</v>
      </c>
      <c r="AJ79" s="109">
        <f>IF(AA79+AC79&gt;0,sonuc!AA79+sonuc!AC79,"")</f>
        <v>5</v>
      </c>
    </row>
    <row r="80" spans="1:37" ht="15.75">
      <c r="A80" s="120">
        <v>7</v>
      </c>
      <c r="B80" s="356" t="s">
        <v>134</v>
      </c>
      <c r="C80" s="185">
        <f>+W74</f>
        <v>3</v>
      </c>
      <c r="D80" s="194" t="str">
        <f t="shared" si="116"/>
        <v>:</v>
      </c>
      <c r="E80" s="187">
        <f>+U74</f>
        <v>0</v>
      </c>
      <c r="F80" s="276">
        <f>+W75</f>
        <v>0</v>
      </c>
      <c r="G80" s="277" t="str">
        <f t="shared" si="114"/>
        <v>:</v>
      </c>
      <c r="H80" s="278">
        <f>+U75</f>
        <v>3</v>
      </c>
      <c r="I80" s="191">
        <f>+W76</f>
        <v>3</v>
      </c>
      <c r="J80" s="186" t="str">
        <f t="shared" si="115"/>
        <v>:</v>
      </c>
      <c r="K80" s="192">
        <f>+U76</f>
        <v>0</v>
      </c>
      <c r="L80" s="191">
        <f>+W77</f>
        <v>3</v>
      </c>
      <c r="M80" s="186" t="str">
        <f t="shared" si="117"/>
        <v>:</v>
      </c>
      <c r="N80" s="192">
        <f>+U77</f>
        <v>2</v>
      </c>
      <c r="O80" s="191" t="str">
        <f>+W78</f>
        <v/>
      </c>
      <c r="P80" s="186" t="str">
        <f t="shared" si="118"/>
        <v/>
      </c>
      <c r="Q80" s="192" t="str">
        <f>+U78</f>
        <v/>
      </c>
      <c r="R80" s="191">
        <f>+W79</f>
        <v>0</v>
      </c>
      <c r="S80" s="186" t="str">
        <f t="shared" ref="S80:S81" si="119">IF(T80&lt;&gt;"",":","")</f>
        <v>:</v>
      </c>
      <c r="T80" s="192">
        <f>+U79</f>
        <v>3</v>
      </c>
      <c r="U80" s="188"/>
      <c r="V80" s="189"/>
      <c r="W80" s="190"/>
      <c r="X80" s="191" t="str">
        <f>IF('Gr 7'!$P$6&lt;&gt;"",'Gr 7'!$P$6,"")</f>
        <v/>
      </c>
      <c r="Y80" s="186" t="str">
        <f t="shared" si="107"/>
        <v/>
      </c>
      <c r="Z80" s="192" t="str">
        <f>IF('Gr 7'!$N$6&lt;&gt;"",'Gr 7'!$N$6,"")</f>
        <v/>
      </c>
      <c r="AA80" s="193">
        <f t="shared" si="109"/>
        <v>3</v>
      </c>
      <c r="AB80" s="194" t="str">
        <f t="shared" si="110"/>
        <v>:</v>
      </c>
      <c r="AC80" s="195">
        <f t="shared" si="111"/>
        <v>2</v>
      </c>
      <c r="AD80" s="196">
        <f t="shared" si="112"/>
        <v>9</v>
      </c>
      <c r="AE80" s="194" t="s">
        <v>11</v>
      </c>
      <c r="AF80" s="194">
        <f t="shared" si="113"/>
        <v>8</v>
      </c>
      <c r="AG80" s="197">
        <f>IF(AA80+AC80&gt;0,RANK(sonuc!AI80,sonuc!AI$74:AI$81),"")</f>
        <v>4</v>
      </c>
      <c r="AH80" s="197" t="e">
        <f>#REF!</f>
        <v>#REF!</v>
      </c>
      <c r="AI80" s="198">
        <f>(sonuc!AA80*1000+sonuc!AC80*200+(sonuc!AD80-sonuc!AF80)*20)</f>
        <v>3420</v>
      </c>
      <c r="AJ80" s="109">
        <f>IF(AA80+AC80&gt;0,sonuc!AA80+sonuc!AC80,"")</f>
        <v>5</v>
      </c>
    </row>
    <row r="81" spans="1:37" ht="16.5" thickBot="1">
      <c r="A81" s="170">
        <v>8</v>
      </c>
      <c r="B81" s="357" t="s">
        <v>138</v>
      </c>
      <c r="C81" s="222" t="str">
        <f>+Z74</f>
        <v/>
      </c>
      <c r="D81" s="223" t="str">
        <f t="shared" si="116"/>
        <v/>
      </c>
      <c r="E81" s="224" t="str">
        <f>+X74</f>
        <v/>
      </c>
      <c r="F81" s="263" t="str">
        <f>+Z75</f>
        <v/>
      </c>
      <c r="G81" s="264" t="str">
        <f t="shared" si="114"/>
        <v/>
      </c>
      <c r="H81" s="265" t="str">
        <f>+X75</f>
        <v/>
      </c>
      <c r="I81" s="222" t="str">
        <f>+Z76</f>
        <v/>
      </c>
      <c r="J81" s="223" t="str">
        <f t="shared" si="115"/>
        <v/>
      </c>
      <c r="K81" s="224" t="str">
        <f>+X76</f>
        <v/>
      </c>
      <c r="L81" s="222" t="str">
        <f>+Z77</f>
        <v/>
      </c>
      <c r="M81" s="223" t="str">
        <f t="shared" si="117"/>
        <v/>
      </c>
      <c r="N81" s="224" t="str">
        <f>+X77</f>
        <v/>
      </c>
      <c r="O81" s="222" t="str">
        <f>+Z78</f>
        <v/>
      </c>
      <c r="P81" s="223" t="str">
        <f t="shared" si="118"/>
        <v/>
      </c>
      <c r="Q81" s="224" t="str">
        <f>+X78</f>
        <v/>
      </c>
      <c r="R81" s="222" t="str">
        <f>+Z79</f>
        <v/>
      </c>
      <c r="S81" s="223" t="str">
        <f t="shared" si="119"/>
        <v/>
      </c>
      <c r="T81" s="224" t="str">
        <f>+X79</f>
        <v/>
      </c>
      <c r="U81" s="222" t="str">
        <f>+Z80</f>
        <v/>
      </c>
      <c r="V81" s="223" t="str">
        <f>IF(W81&lt;&gt;"",":","")</f>
        <v/>
      </c>
      <c r="W81" s="224" t="str">
        <f>+X80</f>
        <v/>
      </c>
      <c r="X81" s="225"/>
      <c r="Y81" s="226"/>
      <c r="Z81" s="227"/>
      <c r="AA81" s="228">
        <f t="shared" si="109"/>
        <v>0</v>
      </c>
      <c r="AB81" s="229" t="str">
        <f t="shared" si="110"/>
        <v>:</v>
      </c>
      <c r="AC81" s="230">
        <f t="shared" si="111"/>
        <v>0</v>
      </c>
      <c r="AD81" s="231">
        <f t="shared" si="112"/>
        <v>0</v>
      </c>
      <c r="AE81" s="229" t="s">
        <v>11</v>
      </c>
      <c r="AF81" s="229">
        <f t="shared" si="113"/>
        <v>0</v>
      </c>
      <c r="AG81" s="221" t="str">
        <f>IF(AA81+AC81&gt;0,RANK(sonuc!AI81,sonuc!AI$74:AI$81),"")</f>
        <v/>
      </c>
      <c r="AH81" s="221" t="e">
        <f>#REF!</f>
        <v>#REF!</v>
      </c>
      <c r="AI81" s="232">
        <f>(sonuc!AA81*1000+sonuc!AC81*200+(sonuc!AD81-sonuc!AF81)*20)</f>
        <v>0</v>
      </c>
      <c r="AJ81" s="109" t="str">
        <f>IF(AA81+AC81&gt;0,sonuc!AA81+sonuc!AC81,"")</f>
        <v/>
      </c>
    </row>
    <row r="82" spans="1:37" ht="19.5" thickBot="1">
      <c r="A82" s="373" t="s">
        <v>71</v>
      </c>
      <c r="B82" s="374"/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4"/>
      <c r="N82" s="374"/>
      <c r="O82" s="374"/>
      <c r="P82" s="374"/>
      <c r="Q82" s="374"/>
      <c r="R82" s="374"/>
      <c r="S82" s="374"/>
      <c r="T82" s="374"/>
      <c r="U82" s="374"/>
      <c r="V82" s="374"/>
      <c r="W82" s="374"/>
      <c r="X82" s="374"/>
      <c r="Y82" s="374"/>
      <c r="Z82" s="374"/>
      <c r="AA82" s="374"/>
      <c r="AB82" s="374"/>
      <c r="AC82" s="374"/>
      <c r="AD82" s="374"/>
      <c r="AE82" s="374"/>
      <c r="AF82" s="374"/>
      <c r="AG82" s="374"/>
      <c r="AH82" s="374"/>
      <c r="AI82" s="375"/>
      <c r="AJ82" s="109"/>
    </row>
    <row r="83" spans="1:37" ht="16.5" thickBot="1">
      <c r="A83" s="159" t="s">
        <v>0</v>
      </c>
      <c r="B83" s="160" t="s">
        <v>1</v>
      </c>
      <c r="C83" s="376">
        <v>1</v>
      </c>
      <c r="D83" s="377"/>
      <c r="E83" s="378"/>
      <c r="F83" s="376">
        <v>2</v>
      </c>
      <c r="G83" s="377"/>
      <c r="H83" s="378"/>
      <c r="I83" s="376">
        <v>3</v>
      </c>
      <c r="J83" s="377"/>
      <c r="K83" s="378"/>
      <c r="L83" s="376">
        <v>4</v>
      </c>
      <c r="M83" s="377"/>
      <c r="N83" s="378"/>
      <c r="O83" s="376">
        <v>5</v>
      </c>
      <c r="P83" s="377"/>
      <c r="Q83" s="378"/>
      <c r="R83" s="376">
        <v>6</v>
      </c>
      <c r="S83" s="377"/>
      <c r="T83" s="378"/>
      <c r="U83" s="376">
        <v>7</v>
      </c>
      <c r="V83" s="377"/>
      <c r="W83" s="378"/>
      <c r="X83" s="376">
        <v>8</v>
      </c>
      <c r="Y83" s="377"/>
      <c r="Z83" s="378"/>
      <c r="AA83" s="379" t="s">
        <v>10</v>
      </c>
      <c r="AB83" s="380"/>
      <c r="AC83" s="381"/>
      <c r="AD83" s="379" t="s">
        <v>48</v>
      </c>
      <c r="AE83" s="380"/>
      <c r="AF83" s="385"/>
      <c r="AG83" s="161" t="s">
        <v>33</v>
      </c>
      <c r="AH83" s="162" t="e">
        <f>AH73</f>
        <v>#REF!</v>
      </c>
      <c r="AI83" s="163" t="s">
        <v>51</v>
      </c>
      <c r="AJ83" s="103" t="s">
        <v>53</v>
      </c>
    </row>
    <row r="84" spans="1:37" ht="15.75">
      <c r="A84" s="140">
        <v>1</v>
      </c>
      <c r="B84" s="361" t="s">
        <v>159</v>
      </c>
      <c r="C84" s="173"/>
      <c r="D84" s="174"/>
      <c r="E84" s="175"/>
      <c r="F84" s="176">
        <f>IF('Gr 8'!$N$9&lt;&gt;"",'Gr 8'!$N$9,"")</f>
        <v>3</v>
      </c>
      <c r="G84" s="177" t="str">
        <f>IF(H84&lt;&gt;"",":","")</f>
        <v>:</v>
      </c>
      <c r="H84" s="178">
        <f>IF('Gr 8'!$P$9&lt;&gt;"",'Gr 8'!$P$9,"")</f>
        <v>0</v>
      </c>
      <c r="I84" s="176">
        <f>IF('Gr 8'!$N$14&lt;&gt;"",'Gr 8'!$N$14,"")</f>
        <v>3</v>
      </c>
      <c r="J84" s="177" t="str">
        <f>IF(K84&lt;&gt;"",":","")</f>
        <v>:</v>
      </c>
      <c r="K84" s="178">
        <f>IF('Gr 8'!$P$14&lt;&gt;"",'Gr 8'!$P$14,"")</f>
        <v>0</v>
      </c>
      <c r="L84" s="176">
        <f>IF('Gr 8'!$N$4&lt;&gt;"",'Gr 8'!$N$4,"")</f>
        <v>0</v>
      </c>
      <c r="M84" s="186" t="str">
        <f t="shared" ref="M84:M87" si="120">IF(N84&lt;&gt;"",":","")</f>
        <v>:</v>
      </c>
      <c r="N84" s="178">
        <f>IF('Gr 8'!$P$4&lt;&gt;"",'Gr 8'!$P$4,"")</f>
        <v>3</v>
      </c>
      <c r="O84" s="176">
        <f>IF('Gr 8'!$E$19&lt;&gt;"",'Gr 8'!$E$19,"")</f>
        <v>3</v>
      </c>
      <c r="P84" s="177" t="str">
        <f>IF(Q84&lt;&gt;"",":","")</f>
        <v>:</v>
      </c>
      <c r="Q84" s="178">
        <f>IF('Gr 8'!$G$19&lt;&gt;"",'Gr 8'!$G$19,"")</f>
        <v>0</v>
      </c>
      <c r="R84" s="176" t="str">
        <f>IF('Gr 8'!$E$14&lt;&gt;"",'Gr 8'!$E$14,"")</f>
        <v/>
      </c>
      <c r="S84" s="177" t="str">
        <f>IF(T84&lt;&gt;"",":","")</f>
        <v/>
      </c>
      <c r="T84" s="178" t="str">
        <f>IF('Gr 8'!$G$14&lt;&gt;"",'Gr 8'!$G$14,"")</f>
        <v/>
      </c>
      <c r="U84" s="176">
        <f>IF('Gr 8'!$E$9&lt;&gt;"",'Gr 8'!$E$9,"")</f>
        <v>3</v>
      </c>
      <c r="V84" s="177" t="str">
        <f t="shared" ref="V84:V89" si="121">IF(W84&lt;&gt;"",":","")</f>
        <v>:</v>
      </c>
      <c r="W84" s="178">
        <f>IF('Gr 8'!$G$9&lt;&gt;"",'Gr 8'!$G$9,"")</f>
        <v>2</v>
      </c>
      <c r="X84" s="176">
        <f>IF('Gr 8'!$E$4&lt;&gt;"",'Gr 8'!$E$4,"")</f>
        <v>3</v>
      </c>
      <c r="Y84" s="177" t="str">
        <f t="shared" ref="Y84:Y90" si="122">IF(Z84&lt;&gt;"",":","")</f>
        <v>:</v>
      </c>
      <c r="Z84" s="178">
        <f>IF('Gr 8'!$G$4&lt;&gt;"",'Gr 8'!$G$4,"")</f>
        <v>0</v>
      </c>
      <c r="AA84" s="179">
        <f>IF(C84&gt;E84,1)+IF(F84&gt;H84,1)+IF(I84&gt;K84,1)+IF(L84&gt;N84,1)+IF(O84&gt;Q84,1)+IF(R84&gt;T84,1)+IF(U84&gt;W84,1)+IF(X84&gt;Z84,1)</f>
        <v>5</v>
      </c>
      <c r="AB84" s="180" t="str">
        <f t="shared" ref="AB84" si="123">IF(AC84&lt;&gt;"",":","")</f>
        <v>:</v>
      </c>
      <c r="AC84" s="181">
        <f>IF(E84&gt;C84,1)+IF(H84&gt;F84,1)+IF(K84&gt;I84,1)+IF(N84&gt;L84,1)+IF(Q84&gt;O84,1)+IF(T84&gt;R84,1)+IF(W84&gt;U84,1)+IF(Z84&gt;X84,1)</f>
        <v>1</v>
      </c>
      <c r="AD84" s="182">
        <f>SUM(C84,F84,I84,L84,O84,R84,U84,X84)</f>
        <v>15</v>
      </c>
      <c r="AE84" s="180" t="s">
        <v>11</v>
      </c>
      <c r="AF84" s="180">
        <f>SUM(E84,H84,K84,N84,Q84,T84,W84,Z84)</f>
        <v>5</v>
      </c>
      <c r="AG84" s="183">
        <f>IF(AA84+AC84&gt;0,RANK(sonuc!AI84,sonuc!AI$84:AI$91),"")</f>
        <v>1</v>
      </c>
      <c r="AH84" s="183" t="e">
        <f>#REF!</f>
        <v>#REF!</v>
      </c>
      <c r="AI84" s="184">
        <f>(sonuc!AA84*1000+sonuc!AC84*200+(sonuc!AD84-sonuc!AF84)*20)</f>
        <v>5400</v>
      </c>
      <c r="AJ84" s="109">
        <f>IF(AA84+AC84&gt;0,sonuc!AA84+sonuc!AC84,"")</f>
        <v>6</v>
      </c>
    </row>
    <row r="85" spans="1:37" ht="15.75">
      <c r="A85" s="120">
        <v>2</v>
      </c>
      <c r="B85" s="356" t="s">
        <v>158</v>
      </c>
      <c r="C85" s="185">
        <f>+H84</f>
        <v>0</v>
      </c>
      <c r="D85" s="186" t="str">
        <f>IF(E85&lt;&gt;"",":","")</f>
        <v>:</v>
      </c>
      <c r="E85" s="187">
        <f>+F84</f>
        <v>3</v>
      </c>
      <c r="F85" s="188"/>
      <c r="G85" s="189"/>
      <c r="H85" s="190"/>
      <c r="I85" s="191">
        <f>IF('Gr 8'!$N$5&lt;&gt;"",'Gr 8'!$N$5,"")</f>
        <v>0</v>
      </c>
      <c r="J85" s="186" t="str">
        <f>IF(K85&lt;&gt;"",":","")</f>
        <v>:</v>
      </c>
      <c r="K85" s="192">
        <f>IF('Gr 8'!$P$5&lt;&gt;"",'Gr 8'!$P$5,"")</f>
        <v>3</v>
      </c>
      <c r="L85" s="191">
        <f>IF('Gr 8'!$N$15&lt;&gt;"",'Gr 8'!$N$15,"")</f>
        <v>0</v>
      </c>
      <c r="M85" s="186" t="str">
        <f t="shared" si="120"/>
        <v>:</v>
      </c>
      <c r="N85" s="192">
        <f>IF('Gr 8'!$P$15&lt;&gt;"",'Gr 8'!$P$15,"")</f>
        <v>3</v>
      </c>
      <c r="O85" s="191">
        <f>IF('Gr 8'!$E$15&lt;&gt;"",'Gr 8'!$E$15,"")</f>
        <v>0</v>
      </c>
      <c r="P85" s="186" t="str">
        <f>IF(Q85&lt;&gt;"",":","")</f>
        <v>:</v>
      </c>
      <c r="Q85" s="192">
        <f>IF('Gr 8'!$G$15&lt;&gt;"",'Gr 8'!$G$15,"")</f>
        <v>3</v>
      </c>
      <c r="R85" s="191" t="str">
        <f>IF('Gr 8'!$E$10&lt;&gt;"",'Gr 8'!$E$10,"")</f>
        <v/>
      </c>
      <c r="S85" s="186" t="str">
        <f>IF(T85&lt;&gt;"",":","")</f>
        <v/>
      </c>
      <c r="T85" s="192" t="str">
        <f>IF('Gr 8'!$G$10&lt;&gt;"",'Gr 8'!$G$10,"")</f>
        <v/>
      </c>
      <c r="U85" s="191">
        <f>IF('Gr 8'!$E$5&lt;&gt;"",'Gr 8'!$E$5,"")</f>
        <v>0</v>
      </c>
      <c r="V85" s="186" t="str">
        <f t="shared" si="121"/>
        <v>:</v>
      </c>
      <c r="W85" s="192">
        <f>IF('Gr 8'!$G$5&lt;&gt;"",'Gr 8'!$G$5,"")</f>
        <v>3</v>
      </c>
      <c r="X85" s="191">
        <f>IF('Gr 8'!$E$20&lt;&gt;"",'Gr 8'!$E$20,"")</f>
        <v>0</v>
      </c>
      <c r="Y85" s="186" t="str">
        <f t="shared" si="122"/>
        <v>:</v>
      </c>
      <c r="Z85" s="192">
        <f>IF('Gr 8'!$G$20&lt;&gt;"",'Gr 8'!$G$20,"")</f>
        <v>3</v>
      </c>
      <c r="AA85" s="193">
        <f t="shared" ref="AA85:AA91" si="124">IF(C85&gt;E85,1)+IF(F85&gt;H85,1)+IF(I85&gt;K85,1)+IF(L85&gt;N85,1)+IF(O85&gt;Q85,1)+IF(R85&gt;T85,1)+IF(U85&gt;W85,1)+IF(X85&gt;Z85,1)</f>
        <v>0</v>
      </c>
      <c r="AB85" s="194" t="str">
        <f t="shared" ref="AB85:AB91" si="125">IF(AC85&lt;&gt;"",":","")</f>
        <v>:</v>
      </c>
      <c r="AC85" s="195">
        <f t="shared" ref="AC85:AC91" si="126">IF(E85&gt;C85,1)+IF(H85&gt;F85,1)+IF(K85&gt;I85,1)+IF(N85&gt;L85,1)+IF(Q85&gt;O85,1)+IF(T85&gt;R85,1)+IF(W85&gt;U85,1)+IF(Z85&gt;X85,1)</f>
        <v>6</v>
      </c>
      <c r="AD85" s="196">
        <f t="shared" ref="AD85:AD91" si="127">SUM(C85,F85,I85,L85,O85,R85,U85,X85)</f>
        <v>0</v>
      </c>
      <c r="AE85" s="194" t="s">
        <v>11</v>
      </c>
      <c r="AF85" s="194">
        <f t="shared" ref="AF85:AF91" si="128">SUM(E85,H85,K85,N85,Q85,T85,W85,Z85)</f>
        <v>18</v>
      </c>
      <c r="AG85" s="197">
        <f>IF(AA85+AC85&gt;0,RANK(sonuc!AI85,sonuc!AI$84:AI$91),"")</f>
        <v>7</v>
      </c>
      <c r="AH85" s="197" t="e">
        <f>#REF!</f>
        <v>#REF!</v>
      </c>
      <c r="AI85" s="198">
        <f>(sonuc!AA85*1000+sonuc!AC85*200+(sonuc!AD85-sonuc!AF85)*20)</f>
        <v>840</v>
      </c>
      <c r="AJ85" s="109">
        <f>IF(AA85+AC85&gt;0,sonuc!AA85+sonuc!AC85,"")</f>
        <v>6</v>
      </c>
      <c r="AK85" s="119"/>
    </row>
    <row r="86" spans="1:37" ht="15.75">
      <c r="A86" s="120">
        <v>3</v>
      </c>
      <c r="B86" s="355" t="s">
        <v>137</v>
      </c>
      <c r="C86" s="185">
        <f>+K84</f>
        <v>0</v>
      </c>
      <c r="D86" s="200" t="str">
        <f>IF(E86&lt;&gt;"",":","")</f>
        <v>:</v>
      </c>
      <c r="E86" s="187">
        <f>+I84</f>
        <v>3</v>
      </c>
      <c r="F86" s="191">
        <f>+K85</f>
        <v>3</v>
      </c>
      <c r="G86" s="186" t="str">
        <f t="shared" ref="G86:G91" si="129">IF(H86&lt;&gt;"",":","")</f>
        <v>:</v>
      </c>
      <c r="H86" s="192">
        <f>+I85</f>
        <v>0</v>
      </c>
      <c r="I86" s="188"/>
      <c r="J86" s="189"/>
      <c r="K86" s="190"/>
      <c r="L86" s="191">
        <f>IF('Gr 8'!$P$11&lt;&gt;"",'Gr 8'!$P$11,"")</f>
        <v>3</v>
      </c>
      <c r="M86" s="186" t="str">
        <f t="shared" si="120"/>
        <v>:</v>
      </c>
      <c r="N86" s="192">
        <f>IF('Gr 8'!$N$11&lt;&gt;"",'Gr 8'!$N$11,"")</f>
        <v>0</v>
      </c>
      <c r="O86" s="191">
        <f>IF('Gr 8'!$E$11&lt;&gt;"",'Gr 8'!$E$11,"")</f>
        <v>3</v>
      </c>
      <c r="P86" s="186" t="str">
        <f>IF(Q86&lt;&gt;"",":","")</f>
        <v>:</v>
      </c>
      <c r="Q86" s="192">
        <f>IF('Gr 8'!$G$11&lt;&gt;"",'Gr 8'!$G$11,"")</f>
        <v>1</v>
      </c>
      <c r="R86" s="191" t="str">
        <f>IF('Gr 8'!$E$6&lt;&gt;"",'Gr 8'!$E$6,"")</f>
        <v/>
      </c>
      <c r="S86" s="186" t="str">
        <f>IF(T86&lt;&gt;"",":","")</f>
        <v/>
      </c>
      <c r="T86" s="192" t="str">
        <f>IF('Gr 8'!$G$6&lt;&gt;"",'Gr 8'!$G$6,"")</f>
        <v/>
      </c>
      <c r="U86" s="191">
        <f>IF('Gr 8'!$E$21&lt;&gt;"",'Gr 8'!$E$21,"")</f>
        <v>3</v>
      </c>
      <c r="V86" s="186" t="str">
        <f t="shared" si="121"/>
        <v>:</v>
      </c>
      <c r="W86" s="192">
        <f>IF('Gr 8'!$G$21&lt;&gt;"",'Gr 8'!$G$21,"")</f>
        <v>0</v>
      </c>
      <c r="X86" s="191">
        <f>IF('Gr 8'!$E$16&lt;&gt;"",'Gr 8'!$E$16,"")</f>
        <v>1</v>
      </c>
      <c r="Y86" s="186" t="str">
        <f t="shared" si="122"/>
        <v>:</v>
      </c>
      <c r="Z86" s="192">
        <f>IF('Gr 8'!$G$16&lt;&gt;"",'Gr 8'!$G$16,"")</f>
        <v>3</v>
      </c>
      <c r="AA86" s="193">
        <f t="shared" si="124"/>
        <v>4</v>
      </c>
      <c r="AB86" s="194" t="str">
        <f t="shared" si="125"/>
        <v>:</v>
      </c>
      <c r="AC86" s="195">
        <f t="shared" si="126"/>
        <v>2</v>
      </c>
      <c r="AD86" s="196">
        <f t="shared" si="127"/>
        <v>13</v>
      </c>
      <c r="AE86" s="194" t="s">
        <v>11</v>
      </c>
      <c r="AF86" s="194">
        <f t="shared" si="128"/>
        <v>7</v>
      </c>
      <c r="AG86" s="197">
        <f>IF(AA86+AC86&gt;0,RANK(sonuc!AI86,sonuc!AI$84:AI$91),"")</f>
        <v>3</v>
      </c>
      <c r="AH86" s="197" t="e">
        <f>#REF!</f>
        <v>#REF!</v>
      </c>
      <c r="AI86" s="198">
        <f>(sonuc!AA86*1000+sonuc!AC86*200+(sonuc!AD86-sonuc!AF86)*20)</f>
        <v>4520</v>
      </c>
      <c r="AJ86" s="109">
        <f>IF(AA86+AC86&gt;0,sonuc!AA86+sonuc!AC86,"")</f>
        <v>6</v>
      </c>
    </row>
    <row r="87" spans="1:37" ht="15.75">
      <c r="A87" s="120">
        <v>4</v>
      </c>
      <c r="B87" s="355" t="s">
        <v>135</v>
      </c>
      <c r="C87" s="185">
        <f>+N84</f>
        <v>3</v>
      </c>
      <c r="D87" s="186" t="str">
        <f>IF(E87&lt;&gt;"",":","")</f>
        <v>:</v>
      </c>
      <c r="E87" s="187">
        <f>+L84</f>
        <v>0</v>
      </c>
      <c r="F87" s="185">
        <f>+N85</f>
        <v>3</v>
      </c>
      <c r="G87" s="186" t="str">
        <f t="shared" si="129"/>
        <v>:</v>
      </c>
      <c r="H87" s="187">
        <f>+L85</f>
        <v>0</v>
      </c>
      <c r="I87" s="185">
        <f>+N86</f>
        <v>0</v>
      </c>
      <c r="J87" s="186" t="str">
        <f t="shared" ref="J87:J91" si="130">IF(K87&lt;&gt;"",":","")</f>
        <v>:</v>
      </c>
      <c r="K87" s="187">
        <f>+L86</f>
        <v>3</v>
      </c>
      <c r="L87" s="188"/>
      <c r="M87" s="233" t="str">
        <f t="shared" si="120"/>
        <v/>
      </c>
      <c r="N87" s="190"/>
      <c r="O87" s="191">
        <f>IF('Gr 8'!$E$7&lt;&gt;"",'Gr 8'!$E$7,"")</f>
        <v>2</v>
      </c>
      <c r="P87" s="186" t="str">
        <f>IF(Q87&lt;&gt;"",":","")</f>
        <v>:</v>
      </c>
      <c r="Q87" s="192">
        <f>IF('Gr 8'!$G$7&lt;&gt;"",'Gr 8'!$G$7,"")</f>
        <v>3</v>
      </c>
      <c r="R87" s="191" t="str">
        <f>IF('Gr 8'!$E$22&lt;&gt;"",'Gr 8'!$E$22,"")</f>
        <v/>
      </c>
      <c r="S87" s="186" t="str">
        <f>IF(T87&lt;&gt;"",":","")</f>
        <v/>
      </c>
      <c r="T87" s="192" t="str">
        <f>IF('Gr 8'!$G$22&lt;&gt;"",'Gr 8'!$G$22,"")</f>
        <v/>
      </c>
      <c r="U87" s="191">
        <f>IF('Gr 8'!$E$17&lt;&gt;"",'Gr 8'!$E$17,"")</f>
        <v>3</v>
      </c>
      <c r="V87" s="186" t="str">
        <f t="shared" si="121"/>
        <v>:</v>
      </c>
      <c r="W87" s="192">
        <f>IF('Gr 8'!$G$17&lt;&gt;"",'Gr 8'!$G$17,"")</f>
        <v>2</v>
      </c>
      <c r="X87" s="191">
        <f>IF('Gr 8'!$E$12&lt;&gt;"",'Gr 8'!$E$12,"")</f>
        <v>0</v>
      </c>
      <c r="Y87" s="186" t="str">
        <f t="shared" si="122"/>
        <v>:</v>
      </c>
      <c r="Z87" s="192">
        <f>IF('Gr 8'!$G$12&lt;&gt;"",'Gr 8'!$G$12,"")</f>
        <v>3</v>
      </c>
      <c r="AA87" s="193">
        <f t="shared" si="124"/>
        <v>3</v>
      </c>
      <c r="AB87" s="194" t="str">
        <f t="shared" si="125"/>
        <v>:</v>
      </c>
      <c r="AC87" s="195">
        <f t="shared" si="126"/>
        <v>3</v>
      </c>
      <c r="AD87" s="196">
        <f t="shared" si="127"/>
        <v>11</v>
      </c>
      <c r="AE87" s="194" t="s">
        <v>11</v>
      </c>
      <c r="AF87" s="194">
        <f t="shared" si="128"/>
        <v>11</v>
      </c>
      <c r="AG87" s="197">
        <f>IF(AA87+AC87&gt;0,RANK(sonuc!AI87,sonuc!AI$84:AI$91),"")</f>
        <v>4</v>
      </c>
      <c r="AH87" s="197" t="e">
        <f>#REF!</f>
        <v>#REF!</v>
      </c>
      <c r="AI87" s="198">
        <f>(sonuc!AA87*1000+sonuc!AC87*200+(sonuc!AD87-sonuc!AF87)*20)</f>
        <v>3600</v>
      </c>
      <c r="AJ87" s="109">
        <f>IF(AA87+AC87&gt;0,sonuc!AA87+sonuc!AC87,"")</f>
        <v>6</v>
      </c>
    </row>
    <row r="88" spans="1:37" ht="15.75">
      <c r="A88" s="120">
        <v>5</v>
      </c>
      <c r="B88" s="356" t="s">
        <v>139</v>
      </c>
      <c r="C88" s="185">
        <f>+Q84</f>
        <v>0</v>
      </c>
      <c r="D88" s="194" t="str">
        <f t="shared" ref="D88:D91" si="131">IF(E88&lt;&gt;"",":","")</f>
        <v>:</v>
      </c>
      <c r="E88" s="187">
        <f>+O84</f>
        <v>3</v>
      </c>
      <c r="F88" s="191">
        <f>+Q85</f>
        <v>3</v>
      </c>
      <c r="G88" s="186" t="str">
        <f t="shared" si="129"/>
        <v>:</v>
      </c>
      <c r="H88" s="192">
        <f>+O85</f>
        <v>0</v>
      </c>
      <c r="I88" s="191">
        <f>+Q86</f>
        <v>1</v>
      </c>
      <c r="J88" s="186" t="str">
        <f t="shared" si="130"/>
        <v>:</v>
      </c>
      <c r="K88" s="187">
        <f>+O86</f>
        <v>3</v>
      </c>
      <c r="L88" s="191">
        <f>+Q87</f>
        <v>3</v>
      </c>
      <c r="M88" s="186" t="str">
        <f t="shared" ref="M88:M91" si="132">IF(N88&lt;&gt;"",":","")</f>
        <v>:</v>
      </c>
      <c r="N88" s="192">
        <f>+O87</f>
        <v>2</v>
      </c>
      <c r="O88" s="188"/>
      <c r="P88" s="189"/>
      <c r="Q88" s="190"/>
      <c r="R88" s="191" t="str">
        <f>IF('Gr 8'!$N$7&lt;&gt;"",'Gr 8'!$N$7,"")</f>
        <v/>
      </c>
      <c r="S88" s="186" t="str">
        <f>IF(T88&lt;&gt;"",":","")</f>
        <v/>
      </c>
      <c r="T88" s="192" t="str">
        <f>IF('Gr 8'!$P$7&lt;&gt;"",'Gr 8'!$P$7,"")</f>
        <v/>
      </c>
      <c r="U88" s="191">
        <f>IF('Gr 8'!$P$12&lt;&gt;"",'Gr 8'!$P$12,"")</f>
        <v>3</v>
      </c>
      <c r="V88" s="186" t="str">
        <f t="shared" si="121"/>
        <v>:</v>
      </c>
      <c r="W88" s="192">
        <f>IF('Gr 8'!$N$12&lt;&gt;"",'Gr 8'!$N$12,"")</f>
        <v>2</v>
      </c>
      <c r="X88" s="191">
        <f>IF('Gr 8'!$P$16&lt;&gt;"",'Gr 8'!$P$16,"")</f>
        <v>1</v>
      </c>
      <c r="Y88" s="186" t="str">
        <f t="shared" si="122"/>
        <v>:</v>
      </c>
      <c r="Z88" s="192">
        <f>IF('Gr 8'!$N$16&lt;&gt;"",'Gr 8'!$N$16,"")</f>
        <v>3</v>
      </c>
      <c r="AA88" s="193">
        <f t="shared" si="124"/>
        <v>3</v>
      </c>
      <c r="AB88" s="194" t="str">
        <f t="shared" si="125"/>
        <v>:</v>
      </c>
      <c r="AC88" s="195">
        <f t="shared" si="126"/>
        <v>3</v>
      </c>
      <c r="AD88" s="196">
        <f t="shared" si="127"/>
        <v>11</v>
      </c>
      <c r="AE88" s="194" t="s">
        <v>11</v>
      </c>
      <c r="AF88" s="194">
        <f t="shared" si="128"/>
        <v>13</v>
      </c>
      <c r="AG88" s="197">
        <f>IF(AA88+AC88&gt;0,RANK(sonuc!AI88,sonuc!AI$84:AI$91),"")</f>
        <v>5</v>
      </c>
      <c r="AH88" s="197" t="e">
        <f>#REF!</f>
        <v>#REF!</v>
      </c>
      <c r="AI88" s="198">
        <f>(sonuc!AA88*1000+sonuc!AC88*200+(sonuc!AD88-sonuc!AF88)*20)</f>
        <v>3560</v>
      </c>
      <c r="AJ88" s="109">
        <f>IF(AA88+AC88&gt;0,sonuc!AA88+sonuc!AC88,"")</f>
        <v>6</v>
      </c>
    </row>
    <row r="89" spans="1:37" ht="15.75">
      <c r="A89" s="120">
        <v>6</v>
      </c>
      <c r="B89" s="356" t="s">
        <v>140</v>
      </c>
      <c r="C89" s="185" t="str">
        <f>+T84</f>
        <v/>
      </c>
      <c r="D89" s="186" t="str">
        <f t="shared" si="131"/>
        <v/>
      </c>
      <c r="E89" s="187" t="str">
        <f>+R84</f>
        <v/>
      </c>
      <c r="F89" s="185" t="str">
        <f>+T85</f>
        <v/>
      </c>
      <c r="G89" s="186" t="str">
        <f t="shared" si="129"/>
        <v/>
      </c>
      <c r="H89" s="187" t="str">
        <f>+R85</f>
        <v/>
      </c>
      <c r="I89" s="185" t="str">
        <f>+T86</f>
        <v/>
      </c>
      <c r="J89" s="186" t="str">
        <f t="shared" si="130"/>
        <v/>
      </c>
      <c r="K89" s="187" t="str">
        <f>+R86</f>
        <v/>
      </c>
      <c r="L89" s="185" t="str">
        <f>+T87</f>
        <v/>
      </c>
      <c r="M89" s="186" t="str">
        <f>IF(N89&lt;&gt;"",":","")</f>
        <v/>
      </c>
      <c r="N89" s="187" t="str">
        <f>+R87</f>
        <v/>
      </c>
      <c r="O89" s="185" t="str">
        <f>+T88</f>
        <v/>
      </c>
      <c r="P89" s="186" t="str">
        <f t="shared" ref="P89:P91" si="133">IF(Q89&lt;&gt;"",":","")</f>
        <v/>
      </c>
      <c r="Q89" s="187" t="str">
        <f>+R88</f>
        <v/>
      </c>
      <c r="R89" s="188"/>
      <c r="S89" s="189"/>
      <c r="T89" s="190"/>
      <c r="U89" s="191" t="str">
        <f>IF('Gr 8'!$P$17&lt;&gt;"",'Gr 8'!$P$17,"")</f>
        <v/>
      </c>
      <c r="V89" s="186" t="str">
        <f t="shared" si="121"/>
        <v/>
      </c>
      <c r="W89" s="192" t="str">
        <f>IF('Gr 8'!$N$17&lt;&gt;"",'Gr 8'!$N$17,"")</f>
        <v/>
      </c>
      <c r="X89" s="191" t="str">
        <f>IF('Gr 8'!$P$10&lt;&gt;"",'Gr 8'!$P$10,"")</f>
        <v/>
      </c>
      <c r="Y89" s="186" t="str">
        <f t="shared" si="122"/>
        <v/>
      </c>
      <c r="Z89" s="192" t="str">
        <f>IF('Gr 8'!$N$10&lt;&gt;"",'Gr 8'!$N$10,"")</f>
        <v/>
      </c>
      <c r="AA89" s="193">
        <f t="shared" si="124"/>
        <v>0</v>
      </c>
      <c r="AB89" s="194" t="str">
        <f t="shared" si="125"/>
        <v>:</v>
      </c>
      <c r="AC89" s="195">
        <f t="shared" si="126"/>
        <v>0</v>
      </c>
      <c r="AD89" s="196">
        <f t="shared" si="127"/>
        <v>0</v>
      </c>
      <c r="AE89" s="194" t="s">
        <v>11</v>
      </c>
      <c r="AF89" s="194">
        <f t="shared" si="128"/>
        <v>0</v>
      </c>
      <c r="AG89" s="197" t="str">
        <f>IF(AA89+AC89&gt;0,RANK(sonuc!AI89,sonuc!AI$84:AI$91),"")</f>
        <v/>
      </c>
      <c r="AH89" s="197" t="e">
        <f>#REF!</f>
        <v>#REF!</v>
      </c>
      <c r="AI89" s="198">
        <f>(sonuc!AA89*1000+sonuc!AC89*200+(sonuc!AD89-sonuc!AF89)*20)</f>
        <v>0</v>
      </c>
      <c r="AJ89" s="109" t="str">
        <f>IF(AA89+AC89&gt;0,sonuc!AA89+sonuc!AC89,"")</f>
        <v/>
      </c>
    </row>
    <row r="90" spans="1:37" ht="15.75">
      <c r="A90" s="120">
        <v>7</v>
      </c>
      <c r="B90" s="359" t="s">
        <v>141</v>
      </c>
      <c r="C90" s="185">
        <f>+W84</f>
        <v>2</v>
      </c>
      <c r="D90" s="194" t="str">
        <f t="shared" si="131"/>
        <v>:</v>
      </c>
      <c r="E90" s="187">
        <f>+U84</f>
        <v>3</v>
      </c>
      <c r="F90" s="191">
        <f>+W85</f>
        <v>3</v>
      </c>
      <c r="G90" s="186" t="str">
        <f t="shared" si="129"/>
        <v>:</v>
      </c>
      <c r="H90" s="192">
        <f>+U85</f>
        <v>0</v>
      </c>
      <c r="I90" s="191">
        <f>+W86</f>
        <v>0</v>
      </c>
      <c r="J90" s="186" t="str">
        <f t="shared" si="130"/>
        <v>:</v>
      </c>
      <c r="K90" s="192">
        <f>+U86</f>
        <v>3</v>
      </c>
      <c r="L90" s="191">
        <f>+W87</f>
        <v>2</v>
      </c>
      <c r="M90" s="186" t="str">
        <f t="shared" si="132"/>
        <v>:</v>
      </c>
      <c r="N90" s="192">
        <f>+U87</f>
        <v>3</v>
      </c>
      <c r="O90" s="191">
        <f>+W88</f>
        <v>2</v>
      </c>
      <c r="P90" s="186" t="str">
        <f t="shared" si="133"/>
        <v>:</v>
      </c>
      <c r="Q90" s="192">
        <f>+U88</f>
        <v>3</v>
      </c>
      <c r="R90" s="191" t="str">
        <f>+W89</f>
        <v/>
      </c>
      <c r="S90" s="186" t="str">
        <f t="shared" ref="S90:S91" si="134">IF(T90&lt;&gt;"",":","")</f>
        <v/>
      </c>
      <c r="T90" s="192" t="str">
        <f>+U89</f>
        <v/>
      </c>
      <c r="U90" s="188"/>
      <c r="V90" s="189"/>
      <c r="W90" s="190"/>
      <c r="X90" s="191">
        <f>IF('Gr 8'!$P$6&lt;&gt;"",'Gr 8'!$P$6,"")</f>
        <v>2</v>
      </c>
      <c r="Y90" s="186" t="str">
        <f t="shared" si="122"/>
        <v>:</v>
      </c>
      <c r="Z90" s="192">
        <f>IF('Gr 8'!$N$6&lt;&gt;"",'Gr 8'!$N$6,"")</f>
        <v>3</v>
      </c>
      <c r="AA90" s="193">
        <f t="shared" si="124"/>
        <v>1</v>
      </c>
      <c r="AB90" s="194" t="str">
        <f t="shared" si="125"/>
        <v>:</v>
      </c>
      <c r="AC90" s="195">
        <f t="shared" si="126"/>
        <v>5</v>
      </c>
      <c r="AD90" s="196">
        <f t="shared" si="127"/>
        <v>11</v>
      </c>
      <c r="AE90" s="194" t="s">
        <v>11</v>
      </c>
      <c r="AF90" s="194">
        <f t="shared" si="128"/>
        <v>15</v>
      </c>
      <c r="AG90" s="197">
        <f>IF(AA90+AC90&gt;0,RANK(sonuc!AI90,sonuc!AI$84:AI$91),"")</f>
        <v>6</v>
      </c>
      <c r="AH90" s="197" t="e">
        <f>#REF!</f>
        <v>#REF!</v>
      </c>
      <c r="AI90" s="198">
        <f>(sonuc!AA90*1000+sonuc!AC90*200+(sonuc!AD90-sonuc!AF90)*20)</f>
        <v>1920</v>
      </c>
      <c r="AJ90" s="109">
        <f>IF(AA90+AC90&gt;0,sonuc!AA90+sonuc!AC90,"")</f>
        <v>6</v>
      </c>
    </row>
    <row r="91" spans="1:37" ht="16.5" thickBot="1">
      <c r="A91" s="170">
        <v>8</v>
      </c>
      <c r="B91" s="372" t="s">
        <v>142</v>
      </c>
      <c r="C91" s="222">
        <f>+Z84</f>
        <v>0</v>
      </c>
      <c r="D91" s="223" t="str">
        <f t="shared" si="131"/>
        <v>:</v>
      </c>
      <c r="E91" s="224">
        <f>+X84</f>
        <v>3</v>
      </c>
      <c r="F91" s="222">
        <f>+Z85</f>
        <v>3</v>
      </c>
      <c r="G91" s="223" t="str">
        <f t="shared" si="129"/>
        <v>:</v>
      </c>
      <c r="H91" s="224">
        <f>+X85</f>
        <v>0</v>
      </c>
      <c r="I91" s="222">
        <f>+Z86</f>
        <v>3</v>
      </c>
      <c r="J91" s="223" t="str">
        <f t="shared" si="130"/>
        <v>:</v>
      </c>
      <c r="K91" s="224">
        <f>+X86</f>
        <v>1</v>
      </c>
      <c r="L91" s="222">
        <f>+Z87</f>
        <v>3</v>
      </c>
      <c r="M91" s="223" t="str">
        <f t="shared" si="132"/>
        <v>:</v>
      </c>
      <c r="N91" s="224">
        <f>+X87</f>
        <v>0</v>
      </c>
      <c r="O91" s="222">
        <f>+Z88</f>
        <v>3</v>
      </c>
      <c r="P91" s="223" t="str">
        <f t="shared" si="133"/>
        <v>:</v>
      </c>
      <c r="Q91" s="224">
        <f>+X88</f>
        <v>1</v>
      </c>
      <c r="R91" s="222" t="str">
        <f>+Z89</f>
        <v/>
      </c>
      <c r="S91" s="223" t="str">
        <f t="shared" si="134"/>
        <v/>
      </c>
      <c r="T91" s="224" t="str">
        <f>+X89</f>
        <v/>
      </c>
      <c r="U91" s="222">
        <f>+Z90</f>
        <v>3</v>
      </c>
      <c r="V91" s="223" t="str">
        <f>IF(W91&lt;&gt;"",":","")</f>
        <v>:</v>
      </c>
      <c r="W91" s="224">
        <f>+X90</f>
        <v>2</v>
      </c>
      <c r="X91" s="225"/>
      <c r="Y91" s="226"/>
      <c r="Z91" s="227"/>
      <c r="AA91" s="228">
        <f t="shared" si="124"/>
        <v>5</v>
      </c>
      <c r="AB91" s="229" t="str">
        <f t="shared" si="125"/>
        <v>:</v>
      </c>
      <c r="AC91" s="230">
        <f t="shared" si="126"/>
        <v>1</v>
      </c>
      <c r="AD91" s="231">
        <f t="shared" si="127"/>
        <v>15</v>
      </c>
      <c r="AE91" s="229" t="s">
        <v>11</v>
      </c>
      <c r="AF91" s="229">
        <f t="shared" si="128"/>
        <v>7</v>
      </c>
      <c r="AG91" s="221">
        <f>IF(AA91+AC91&gt;0,RANK(sonuc!AI91,sonuc!AI$84:AI$91),"")</f>
        <v>2</v>
      </c>
      <c r="AH91" s="221" t="e">
        <f>#REF!</f>
        <v>#REF!</v>
      </c>
      <c r="AI91" s="232">
        <f>(sonuc!AA91*1000+sonuc!AC91*200+(sonuc!AD91-sonuc!AF91)*20)</f>
        <v>5360</v>
      </c>
      <c r="AJ91" s="109">
        <f>IF(AA91+AC91&gt;0,sonuc!AA91+sonuc!AC91,"")</f>
        <v>6</v>
      </c>
    </row>
    <row r="92" spans="1:37" ht="19.5" thickBot="1">
      <c r="A92" s="373" t="s">
        <v>30</v>
      </c>
      <c r="B92" s="374"/>
      <c r="C92" s="374"/>
      <c r="D92" s="374"/>
      <c r="E92" s="374"/>
      <c r="F92" s="374"/>
      <c r="G92" s="374"/>
      <c r="H92" s="374"/>
      <c r="I92" s="374"/>
      <c r="J92" s="374"/>
      <c r="K92" s="374"/>
      <c r="L92" s="374"/>
      <c r="M92" s="374"/>
      <c r="N92" s="374"/>
      <c r="O92" s="374"/>
      <c r="P92" s="374"/>
      <c r="Q92" s="374"/>
      <c r="R92" s="374"/>
      <c r="S92" s="374"/>
      <c r="T92" s="374"/>
      <c r="U92" s="374"/>
      <c r="V92" s="374"/>
      <c r="W92" s="374"/>
      <c r="X92" s="374"/>
      <c r="Y92" s="374"/>
      <c r="Z92" s="374"/>
      <c r="AA92" s="374"/>
      <c r="AB92" s="374"/>
      <c r="AC92" s="374"/>
      <c r="AD92" s="374"/>
      <c r="AE92" s="374"/>
      <c r="AF92" s="374"/>
      <c r="AG92" s="374"/>
      <c r="AH92" s="374"/>
      <c r="AI92" s="375"/>
      <c r="AJ92" s="109"/>
    </row>
    <row r="93" spans="1:37" ht="16.5" thickBot="1">
      <c r="A93" s="159" t="s">
        <v>0</v>
      </c>
      <c r="B93" s="160" t="s">
        <v>1</v>
      </c>
      <c r="C93" s="376">
        <v>1</v>
      </c>
      <c r="D93" s="377"/>
      <c r="E93" s="378"/>
      <c r="F93" s="376">
        <v>2</v>
      </c>
      <c r="G93" s="377"/>
      <c r="H93" s="378"/>
      <c r="I93" s="376">
        <v>3</v>
      </c>
      <c r="J93" s="377"/>
      <c r="K93" s="378"/>
      <c r="L93" s="376">
        <v>4</v>
      </c>
      <c r="M93" s="377"/>
      <c r="N93" s="378"/>
      <c r="O93" s="376">
        <v>5</v>
      </c>
      <c r="P93" s="377"/>
      <c r="Q93" s="378"/>
      <c r="R93" s="376">
        <v>6</v>
      </c>
      <c r="S93" s="377"/>
      <c r="T93" s="378"/>
      <c r="U93" s="376">
        <v>7</v>
      </c>
      <c r="V93" s="377"/>
      <c r="W93" s="378"/>
      <c r="X93" s="376">
        <v>8</v>
      </c>
      <c r="Y93" s="377"/>
      <c r="Z93" s="378"/>
      <c r="AA93" s="379" t="s">
        <v>10</v>
      </c>
      <c r="AB93" s="380"/>
      <c r="AC93" s="381"/>
      <c r="AD93" s="379" t="s">
        <v>48</v>
      </c>
      <c r="AE93" s="380"/>
      <c r="AF93" s="385"/>
      <c r="AG93" s="161" t="s">
        <v>33</v>
      </c>
      <c r="AH93" s="162" t="e">
        <f>AH83</f>
        <v>#REF!</v>
      </c>
      <c r="AI93" s="163" t="s">
        <v>51</v>
      </c>
      <c r="AJ93" s="103" t="s">
        <v>52</v>
      </c>
    </row>
    <row r="94" spans="1:37" ht="15.75">
      <c r="A94" s="167">
        <v>1</v>
      </c>
      <c r="B94" s="358" t="s">
        <v>143</v>
      </c>
      <c r="C94" s="174"/>
      <c r="D94" s="174"/>
      <c r="E94" s="175"/>
      <c r="F94" s="176">
        <f>IF('Gr 9'!$N$9&lt;&gt;"",'Gr 9'!$N$9,"")</f>
        <v>2</v>
      </c>
      <c r="G94" s="177" t="str">
        <f>IF(H94&lt;&gt;"",":","")</f>
        <v>:</v>
      </c>
      <c r="H94" s="178">
        <f>IF('Gr 9'!$P$9&lt;&gt;"",'Gr 9'!$P$9,"")</f>
        <v>3</v>
      </c>
      <c r="I94" s="176">
        <f>IF('Gr 9'!$N$14&lt;&gt;"",'Gr 9'!$N$14,"")</f>
        <v>0</v>
      </c>
      <c r="J94" s="177" t="str">
        <f>IF(K94&lt;&gt;"",":","")</f>
        <v>:</v>
      </c>
      <c r="K94" s="178">
        <f>IF('Gr 9'!$P$14&lt;&gt;"",'Gr 9'!$P$14,"")</f>
        <v>3</v>
      </c>
      <c r="L94" s="176">
        <f>IF('Gr 9'!$N$4&lt;&gt;"",'Gr 9'!$N$4,"")</f>
        <v>3</v>
      </c>
      <c r="M94" s="177" t="str">
        <f t="shared" ref="M94:M97" si="135">IF(N94&lt;&gt;"",":","")</f>
        <v>:</v>
      </c>
      <c r="N94" s="178">
        <f>IF('Gr 9'!$P$4&lt;&gt;"",'Gr 9'!$P$4,"")</f>
        <v>0</v>
      </c>
      <c r="O94" s="176">
        <f>IF('Gr 9'!$E$19&lt;&gt;"",'Gr 9'!$E$19,"")</f>
        <v>3</v>
      </c>
      <c r="P94" s="177" t="str">
        <f>IF(Q94&lt;&gt;"",":","")</f>
        <v>:</v>
      </c>
      <c r="Q94" s="178">
        <f>IF('Gr 9'!$G$19&lt;&gt;"",'Gr 9'!$G$19,"")</f>
        <v>0</v>
      </c>
      <c r="R94" s="176">
        <f>IF('Gr 9'!$E$14&lt;&gt;"",'Gr 9'!$E$14,"")</f>
        <v>2</v>
      </c>
      <c r="S94" s="177" t="str">
        <f>IF(T94&lt;&gt;"",":","")</f>
        <v>:</v>
      </c>
      <c r="T94" s="178">
        <f>IF('Gr 9'!$G$14&lt;&gt;"",'Gr 9'!$G$14,"")</f>
        <v>3</v>
      </c>
      <c r="U94" s="176">
        <f>IF('Gr 9'!$E$9&lt;&gt;"",'Gr 9'!$E$9,"")</f>
        <v>3</v>
      </c>
      <c r="V94" s="177" t="str">
        <f t="shared" ref="V94:V99" si="136">IF(W94&lt;&gt;"",":","")</f>
        <v>:</v>
      </c>
      <c r="W94" s="178">
        <f>IF('Gr 9'!$G$9&lt;&gt;"",'Gr 9'!$G$9,"")</f>
        <v>0</v>
      </c>
      <c r="X94" s="176">
        <f>IF('Gr 9'!$E$4&lt;&gt;"",'Gr 9'!$E$4,"")</f>
        <v>3</v>
      </c>
      <c r="Y94" s="177" t="str">
        <f t="shared" ref="Y94:Y100" si="137">IF(Z94&lt;&gt;"",":","")</f>
        <v>:</v>
      </c>
      <c r="Z94" s="178">
        <f>IF('Gr 9'!$G$4&lt;&gt;"",'Gr 9'!$G$4,"")</f>
        <v>0</v>
      </c>
      <c r="AA94" s="179">
        <f>IF(C94&gt;E94,1)+IF(F94&gt;H94,1)+IF(I94&gt;K94,1)+IF(L94&gt;N94,1)+IF(O94&gt;Q94,1)+IF(R94&gt;T94,1)+IF(U94&gt;W94,1)+IF(X94&gt;Z94,1)</f>
        <v>4</v>
      </c>
      <c r="AB94" s="180" t="str">
        <f t="shared" ref="AB94" si="138">IF(AC94&lt;&gt;"",":","")</f>
        <v>:</v>
      </c>
      <c r="AC94" s="181">
        <f>IF(E94&gt;C94,1)+IF(H94&gt;F94,1)+IF(K94&gt;I94,1)+IF(N94&gt;L94,1)+IF(Q94&gt;O94,1)+IF(T94&gt;R94,1)+IF(W94&gt;U94,1)+IF(Z94&gt;X94,1)</f>
        <v>3</v>
      </c>
      <c r="AD94" s="182">
        <f>SUM(C94,F94,I94,L94,O94,R94,U94,X94)</f>
        <v>16</v>
      </c>
      <c r="AE94" s="180" t="s">
        <v>11</v>
      </c>
      <c r="AF94" s="180">
        <f>SUM(E94,H94,K94,N94,Q94,T94,W94,Z94)</f>
        <v>9</v>
      </c>
      <c r="AG94" s="183">
        <f>IF(AA94+AC94&gt;0,RANK(sonuc!AI94,sonuc!AI$94:AI$101),"")</f>
        <v>3</v>
      </c>
      <c r="AH94" s="183" t="e">
        <f>#REF!</f>
        <v>#REF!</v>
      </c>
      <c r="AI94" s="184">
        <f>(sonuc!AA94*1000+sonuc!AC94*200+(sonuc!AD94-sonuc!AF94)*20)</f>
        <v>4740</v>
      </c>
      <c r="AJ94" s="109">
        <f>IF(AA94+AC94&gt;0,sonuc!AA94+sonuc!AC94,"")</f>
        <v>7</v>
      </c>
    </row>
    <row r="95" spans="1:37" ht="15.75">
      <c r="A95" s="168">
        <v>2</v>
      </c>
      <c r="B95" s="356" t="s">
        <v>144</v>
      </c>
      <c r="C95" s="219">
        <f>+H94</f>
        <v>3</v>
      </c>
      <c r="D95" s="186" t="str">
        <f>IF(E95&lt;&gt;"",":","")</f>
        <v>:</v>
      </c>
      <c r="E95" s="187">
        <f>+F94</f>
        <v>2</v>
      </c>
      <c r="F95" s="188"/>
      <c r="G95" s="189"/>
      <c r="H95" s="190"/>
      <c r="I95" s="191">
        <f>IF('Gr 9'!$N$5&lt;&gt;"",'Gr 9'!$N$5,"")</f>
        <v>1</v>
      </c>
      <c r="J95" s="186" t="str">
        <f>IF(K95&lt;&gt;"",":","")</f>
        <v>:</v>
      </c>
      <c r="K95" s="192">
        <f>IF('Gr 9'!$P$5&lt;&gt;"",'Gr 9'!$P$5,"")</f>
        <v>3</v>
      </c>
      <c r="L95" s="191">
        <f>IF('Gr 9'!$N$15&lt;&gt;"",'Gr 9'!$N$15,"")</f>
        <v>2</v>
      </c>
      <c r="M95" s="186" t="str">
        <f t="shared" si="135"/>
        <v>:</v>
      </c>
      <c r="N95" s="192">
        <f>IF('Gr 9'!$P$15&lt;&gt;"",'Gr 9'!$P$15,"")</f>
        <v>3</v>
      </c>
      <c r="O95" s="191">
        <f>IF('Gr 9'!$E$15&lt;&gt;"",'Gr 9'!$E$15,"")</f>
        <v>1</v>
      </c>
      <c r="P95" s="186" t="str">
        <f>IF(Q95&lt;&gt;"",":","")</f>
        <v>:</v>
      </c>
      <c r="Q95" s="192">
        <f>IF('Gr 9'!$G$15&lt;&gt;"",'Gr 9'!$G$15,"")</f>
        <v>3</v>
      </c>
      <c r="R95" s="191">
        <f>IF('Gr 9'!$E$10&lt;&gt;"",'Gr 9'!$E$10,"")</f>
        <v>3</v>
      </c>
      <c r="S95" s="186" t="str">
        <f>IF(T95&lt;&gt;"",":","")</f>
        <v>:</v>
      </c>
      <c r="T95" s="192">
        <f>IF('Gr 9'!$G$10&lt;&gt;"",'Gr 9'!$G$10,"")</f>
        <v>1</v>
      </c>
      <c r="U95" s="191">
        <f>IF('Gr 9'!$E$5&lt;&gt;"",'Gr 9'!$E$5,"")</f>
        <v>3</v>
      </c>
      <c r="V95" s="186" t="str">
        <f t="shared" si="136"/>
        <v>:</v>
      </c>
      <c r="W95" s="192">
        <f>IF('Gr 9'!$G$5&lt;&gt;"",'Gr 9'!$G$5,"")</f>
        <v>1</v>
      </c>
      <c r="X95" s="191">
        <f>IF('Gr 9'!$E$20&lt;&gt;"",'Gr 9'!$E$20,"")</f>
        <v>2</v>
      </c>
      <c r="Y95" s="186" t="str">
        <f t="shared" si="137"/>
        <v>:</v>
      </c>
      <c r="Z95" s="192">
        <f>IF('Gr 9'!$G$20&lt;&gt;"",'Gr 9'!$G$20,"")</f>
        <v>3</v>
      </c>
      <c r="AA95" s="193">
        <f t="shared" ref="AA95:AA101" si="139">IF(C95&gt;E95,1)+IF(F95&gt;H95,1)+IF(I95&gt;K95,1)+IF(L95&gt;N95,1)+IF(O95&gt;Q95,1)+IF(R95&gt;T95,1)+IF(U95&gt;W95,1)+IF(X95&gt;Z95,1)</f>
        <v>3</v>
      </c>
      <c r="AB95" s="194" t="str">
        <f t="shared" ref="AB95:AB101" si="140">IF(AC95&lt;&gt;"",":","")</f>
        <v>:</v>
      </c>
      <c r="AC95" s="195">
        <f t="shared" ref="AC95:AC101" si="141">IF(E95&gt;C95,1)+IF(H95&gt;F95,1)+IF(K95&gt;I95,1)+IF(N95&gt;L95,1)+IF(Q95&gt;O95,1)+IF(T95&gt;R95,1)+IF(W95&gt;U95,1)+IF(Z95&gt;X95,1)</f>
        <v>4</v>
      </c>
      <c r="AD95" s="196">
        <f t="shared" ref="AD95:AD101" si="142">SUM(C95,F95,I95,L95,O95,R95,U95,X95)</f>
        <v>15</v>
      </c>
      <c r="AE95" s="194" t="s">
        <v>11</v>
      </c>
      <c r="AF95" s="194">
        <f t="shared" ref="AF95:AF101" si="143">SUM(E95,H95,K95,N95,Q95,T95,W95,Z95)</f>
        <v>16</v>
      </c>
      <c r="AG95" s="197">
        <f>IF(AA95+AC95&gt;0,RANK(sonuc!AI95,sonuc!AI$94:AI$101),"")</f>
        <v>5</v>
      </c>
      <c r="AH95" s="197" t="e">
        <f>#REF!</f>
        <v>#REF!</v>
      </c>
      <c r="AI95" s="198">
        <f>(sonuc!AA95*1000+sonuc!AC95*200+(sonuc!AD95-sonuc!AF95)*20)</f>
        <v>3780</v>
      </c>
      <c r="AJ95" s="109">
        <f>IF(AA95+AC95&gt;0,sonuc!AA95+sonuc!AC95,"")</f>
        <v>7</v>
      </c>
    </row>
    <row r="96" spans="1:37" ht="15.75">
      <c r="A96" s="168">
        <v>3</v>
      </c>
      <c r="B96" s="359" t="s">
        <v>145</v>
      </c>
      <c r="C96" s="219">
        <f>+K94</f>
        <v>3</v>
      </c>
      <c r="D96" s="200" t="str">
        <f>IF(E96&lt;&gt;"",":","")</f>
        <v>:</v>
      </c>
      <c r="E96" s="187">
        <f>+I94</f>
        <v>0</v>
      </c>
      <c r="F96" s="191">
        <f>+K95</f>
        <v>3</v>
      </c>
      <c r="G96" s="186" t="str">
        <f t="shared" ref="G96:G101" si="144">IF(H96&lt;&gt;"",":","")</f>
        <v>:</v>
      </c>
      <c r="H96" s="192">
        <f>+I95</f>
        <v>1</v>
      </c>
      <c r="I96" s="188"/>
      <c r="J96" s="189"/>
      <c r="K96" s="190"/>
      <c r="L96" s="191">
        <f>IF('Gr 9'!$P$11&lt;&gt;"",'Gr 9'!$P$11,"")</f>
        <v>3</v>
      </c>
      <c r="M96" s="186" t="str">
        <f t="shared" si="135"/>
        <v>:</v>
      </c>
      <c r="N96" s="192">
        <f>IF('Gr 9'!$N$11&lt;&gt;"",'Gr 9'!$N$11,"")</f>
        <v>0</v>
      </c>
      <c r="O96" s="191">
        <f>IF('Gr 9'!$E$11&lt;&gt;"",'Gr 9'!$E$11,"")</f>
        <v>3</v>
      </c>
      <c r="P96" s="186" t="str">
        <f>IF(Q96&lt;&gt;"",":","")</f>
        <v>:</v>
      </c>
      <c r="Q96" s="192">
        <f>IF('Gr 9'!$G$11&lt;&gt;"",'Gr 9'!$G$11,"")</f>
        <v>2</v>
      </c>
      <c r="R96" s="191">
        <f>IF('Gr 9'!$E$6&lt;&gt;"",'Gr 9'!$E$6,"")</f>
        <v>3</v>
      </c>
      <c r="S96" s="186" t="str">
        <f>IF(T96&lt;&gt;"",":","")</f>
        <v>:</v>
      </c>
      <c r="T96" s="192">
        <f>IF('Gr 9'!$G$6&lt;&gt;"",'Gr 9'!$G$6,"")</f>
        <v>2</v>
      </c>
      <c r="U96" s="191">
        <f>IF('Gr 9'!$E$21&lt;&gt;"",'Gr 9'!$E$21,"")</f>
        <v>3</v>
      </c>
      <c r="V96" s="186" t="str">
        <f t="shared" si="136"/>
        <v>:</v>
      </c>
      <c r="W96" s="192">
        <f>IF('Gr 9'!$G$21&lt;&gt;"",'Gr 9'!$G$21,"")</f>
        <v>0</v>
      </c>
      <c r="X96" s="191">
        <f>IF('Gr 9'!$E$16&lt;&gt;"",'Gr 9'!$E$16,"")</f>
        <v>3</v>
      </c>
      <c r="Y96" s="186" t="str">
        <f t="shared" si="137"/>
        <v>:</v>
      </c>
      <c r="Z96" s="192">
        <f>IF('Gr 9'!$G$16&lt;&gt;"",'Gr 9'!$G$16,"")</f>
        <v>0</v>
      </c>
      <c r="AA96" s="193">
        <f t="shared" si="139"/>
        <v>7</v>
      </c>
      <c r="AB96" s="194" t="str">
        <f t="shared" si="140"/>
        <v>:</v>
      </c>
      <c r="AC96" s="195">
        <f t="shared" si="141"/>
        <v>0</v>
      </c>
      <c r="AD96" s="196">
        <f t="shared" si="142"/>
        <v>21</v>
      </c>
      <c r="AE96" s="194" t="s">
        <v>11</v>
      </c>
      <c r="AF96" s="194">
        <f t="shared" si="143"/>
        <v>5</v>
      </c>
      <c r="AG96" s="197">
        <f>IF(AA96+AC96&gt;0,RANK(sonuc!AI96,sonuc!AI$94:AI$101),"")</f>
        <v>1</v>
      </c>
      <c r="AH96" s="197" t="e">
        <f>#REF!</f>
        <v>#REF!</v>
      </c>
      <c r="AI96" s="198">
        <f>(sonuc!AA96*1000+sonuc!AC96*200+(sonuc!AD96-sonuc!AF96)*20)</f>
        <v>7320</v>
      </c>
      <c r="AJ96" s="109">
        <f>IF(AA96+AC96&gt;0,sonuc!AA96+sonuc!AC96,"")</f>
        <v>7</v>
      </c>
    </row>
    <row r="97" spans="1:36" ht="15.75">
      <c r="A97" s="168">
        <v>4</v>
      </c>
      <c r="B97" s="356" t="s">
        <v>146</v>
      </c>
      <c r="C97" s="219">
        <f>+N94</f>
        <v>0</v>
      </c>
      <c r="D97" s="186" t="str">
        <f>IF(E97&lt;&gt;"",":","")</f>
        <v>:</v>
      </c>
      <c r="E97" s="187">
        <f>+L94</f>
        <v>3</v>
      </c>
      <c r="F97" s="185">
        <f>+N95</f>
        <v>3</v>
      </c>
      <c r="G97" s="186" t="str">
        <f t="shared" si="144"/>
        <v>:</v>
      </c>
      <c r="H97" s="187">
        <f>+L95</f>
        <v>2</v>
      </c>
      <c r="I97" s="185">
        <f>+N96</f>
        <v>0</v>
      </c>
      <c r="J97" s="186" t="str">
        <f t="shared" ref="J97:J101" si="145">IF(K97&lt;&gt;"",":","")</f>
        <v>:</v>
      </c>
      <c r="K97" s="187">
        <f>+L96</f>
        <v>3</v>
      </c>
      <c r="L97" s="188"/>
      <c r="M97" s="233" t="str">
        <f t="shared" si="135"/>
        <v/>
      </c>
      <c r="N97" s="190"/>
      <c r="O97" s="191">
        <f>IF('Gr 9'!$E$7&lt;&gt;"",'Gr 9'!$E$7,"")</f>
        <v>2</v>
      </c>
      <c r="P97" s="186" t="str">
        <f>IF(Q97&lt;&gt;"",":","")</f>
        <v>:</v>
      </c>
      <c r="Q97" s="192">
        <f>IF('Gr 9'!$G$7&lt;&gt;"",'Gr 9'!$G$7,"")</f>
        <v>3</v>
      </c>
      <c r="R97" s="191">
        <f>IF('Gr 9'!$E$22&lt;&gt;"",'Gr 9'!$E$22,"")</f>
        <v>1</v>
      </c>
      <c r="S97" s="186" t="str">
        <f>IF(T97&lt;&gt;"",":","")</f>
        <v>:</v>
      </c>
      <c r="T97" s="192">
        <f>IF('Gr 9'!$G$22&lt;&gt;"",'Gr 9'!$G$22,"")</f>
        <v>3</v>
      </c>
      <c r="U97" s="191">
        <f>IF('Gr 9'!$E$17&lt;&gt;"",'Gr 9'!$E$17,"")</f>
        <v>3</v>
      </c>
      <c r="V97" s="186" t="str">
        <f t="shared" si="136"/>
        <v>:</v>
      </c>
      <c r="W97" s="192">
        <f>IF('Gr 9'!$G$17&lt;&gt;"",'Gr 9'!$G$17,"")</f>
        <v>1</v>
      </c>
      <c r="X97" s="191">
        <f>IF('Gr 9'!$E$12&lt;&gt;"",'Gr 9'!$E$12,"")</f>
        <v>3</v>
      </c>
      <c r="Y97" s="186" t="str">
        <f t="shared" si="137"/>
        <v>:</v>
      </c>
      <c r="Z97" s="192">
        <f>IF('Gr 9'!$G$12&lt;&gt;"",'Gr 9'!$G$12,"")</f>
        <v>1</v>
      </c>
      <c r="AA97" s="193">
        <f t="shared" si="139"/>
        <v>3</v>
      </c>
      <c r="AB97" s="194" t="str">
        <f t="shared" si="140"/>
        <v>:</v>
      </c>
      <c r="AC97" s="195">
        <f t="shared" si="141"/>
        <v>4</v>
      </c>
      <c r="AD97" s="196">
        <f t="shared" si="142"/>
        <v>12</v>
      </c>
      <c r="AE97" s="194" t="s">
        <v>11</v>
      </c>
      <c r="AF97" s="194">
        <f t="shared" si="143"/>
        <v>16</v>
      </c>
      <c r="AG97" s="197">
        <f>IF(AA97+AC97&gt;0,RANK(sonuc!AI97,sonuc!AI$94:AI$101),"")</f>
        <v>6</v>
      </c>
      <c r="AH97" s="197" t="e">
        <f>#REF!</f>
        <v>#REF!</v>
      </c>
      <c r="AI97" s="198">
        <f>(sonuc!AA97*1000+sonuc!AC97*200+(sonuc!AD97-sonuc!AF97)*20)</f>
        <v>3720</v>
      </c>
      <c r="AJ97" s="109">
        <f>IF(AA97+AC97&gt;0,sonuc!AA97+sonuc!AC97,"")</f>
        <v>7</v>
      </c>
    </row>
    <row r="98" spans="1:36" ht="15.75">
      <c r="A98" s="168">
        <v>5</v>
      </c>
      <c r="B98" s="362" t="s">
        <v>147</v>
      </c>
      <c r="C98" s="219">
        <f>+Q94</f>
        <v>0</v>
      </c>
      <c r="D98" s="194" t="str">
        <f t="shared" ref="D98:D101" si="146">IF(E98&lt;&gt;"",":","")</f>
        <v>:</v>
      </c>
      <c r="E98" s="187">
        <f>+O94</f>
        <v>3</v>
      </c>
      <c r="F98" s="191">
        <f>+Q95</f>
        <v>3</v>
      </c>
      <c r="G98" s="186" t="str">
        <f t="shared" si="144"/>
        <v>:</v>
      </c>
      <c r="H98" s="192">
        <f>+O95</f>
        <v>1</v>
      </c>
      <c r="I98" s="191">
        <f>+Q96</f>
        <v>2</v>
      </c>
      <c r="J98" s="186" t="str">
        <f t="shared" si="145"/>
        <v>:</v>
      </c>
      <c r="K98" s="187">
        <f>+O96</f>
        <v>3</v>
      </c>
      <c r="L98" s="191">
        <f>+Q97</f>
        <v>3</v>
      </c>
      <c r="M98" s="186" t="str">
        <f t="shared" ref="M98:M101" si="147">IF(N98&lt;&gt;"",":","")</f>
        <v>:</v>
      </c>
      <c r="N98" s="192">
        <f>+O97</f>
        <v>2</v>
      </c>
      <c r="O98" s="188"/>
      <c r="P98" s="189"/>
      <c r="Q98" s="190"/>
      <c r="R98" s="191">
        <f>IF('Gr 9'!$N$7&lt;&gt;"",'Gr 9'!$N$7,"")</f>
        <v>3</v>
      </c>
      <c r="S98" s="186" t="str">
        <f>IF(T98&lt;&gt;"",":","")</f>
        <v>:</v>
      </c>
      <c r="T98" s="192">
        <f>IF('Gr 9'!$P$7&lt;&gt;"",'Gr 9'!$P$7,"")</f>
        <v>0</v>
      </c>
      <c r="U98" s="191">
        <f>IF('Gr 9'!$P$12&lt;&gt;"",'Gr 9'!$P$12,"")</f>
        <v>3</v>
      </c>
      <c r="V98" s="186" t="str">
        <f t="shared" si="136"/>
        <v>:</v>
      </c>
      <c r="W98" s="192">
        <f>IF('Gr 9'!$N$12&lt;&gt;"",'Gr 9'!$N$12,"")</f>
        <v>1</v>
      </c>
      <c r="X98" s="191">
        <f>IF('Gr 9'!$P$16&lt;&gt;"",'Gr 9'!$P$16,"")</f>
        <v>3</v>
      </c>
      <c r="Y98" s="186" t="str">
        <f t="shared" si="137"/>
        <v>:</v>
      </c>
      <c r="Z98" s="192">
        <f>IF('Gr 9'!$N$16&lt;&gt;"",'Gr 9'!$N$16,"")</f>
        <v>1</v>
      </c>
      <c r="AA98" s="193">
        <f>IF(C98&gt;E98,1)+IF(F98&gt;H98,1)+IF(I98&gt;K98,1)+IF(L98&gt;N98,1)+IF(O98&gt;Q98,1)+IF(R98&gt;T98,1)+IF(U98&gt;W98,1)+IF(X98&gt;Z98,1)</f>
        <v>5</v>
      </c>
      <c r="AB98" s="194" t="str">
        <f t="shared" si="140"/>
        <v>:</v>
      </c>
      <c r="AC98" s="195">
        <f t="shared" si="141"/>
        <v>2</v>
      </c>
      <c r="AD98" s="196">
        <f t="shared" si="142"/>
        <v>17</v>
      </c>
      <c r="AE98" s="194" t="s">
        <v>11</v>
      </c>
      <c r="AF98" s="194">
        <f t="shared" si="143"/>
        <v>11</v>
      </c>
      <c r="AG98" s="197">
        <f>IF(AA98+AC98&gt;0,RANK(sonuc!AI98,sonuc!AI$94:AI$101),"")</f>
        <v>2</v>
      </c>
      <c r="AH98" s="197" t="e">
        <f>#REF!</f>
        <v>#REF!</v>
      </c>
      <c r="AI98" s="198">
        <f>(sonuc!AA98*1000+sonuc!AC98*200+(sonuc!AD98-sonuc!AF98)*20)</f>
        <v>5520</v>
      </c>
      <c r="AJ98" s="109">
        <f>IF(AA98+AC98&gt;0,sonuc!AA98+sonuc!AC98,"")</f>
        <v>7</v>
      </c>
    </row>
    <row r="99" spans="1:36" ht="15.75">
      <c r="A99" s="168">
        <v>6</v>
      </c>
      <c r="B99" s="355" t="s">
        <v>148</v>
      </c>
      <c r="C99" s="219">
        <f>+T94</f>
        <v>3</v>
      </c>
      <c r="D99" s="186" t="str">
        <f t="shared" si="146"/>
        <v>:</v>
      </c>
      <c r="E99" s="187">
        <f>+R94</f>
        <v>2</v>
      </c>
      <c r="F99" s="185">
        <f>+T95</f>
        <v>1</v>
      </c>
      <c r="G99" s="186" t="str">
        <f t="shared" si="144"/>
        <v>:</v>
      </c>
      <c r="H99" s="187">
        <f>+R95</f>
        <v>3</v>
      </c>
      <c r="I99" s="185">
        <f>+T96</f>
        <v>2</v>
      </c>
      <c r="J99" s="186" t="str">
        <f t="shared" si="145"/>
        <v>:</v>
      </c>
      <c r="K99" s="187">
        <f>+R96</f>
        <v>3</v>
      </c>
      <c r="L99" s="185">
        <f>+T97</f>
        <v>3</v>
      </c>
      <c r="M99" s="186" t="str">
        <f>IF(N99&lt;&gt;"",":","")</f>
        <v>:</v>
      </c>
      <c r="N99" s="187">
        <f>+R97</f>
        <v>1</v>
      </c>
      <c r="O99" s="185">
        <f>+T98</f>
        <v>0</v>
      </c>
      <c r="P99" s="186" t="str">
        <f t="shared" ref="P99:P101" si="148">IF(Q99&lt;&gt;"",":","")</f>
        <v>:</v>
      </c>
      <c r="Q99" s="187">
        <f>+R98</f>
        <v>3</v>
      </c>
      <c r="R99" s="188"/>
      <c r="S99" s="189"/>
      <c r="T99" s="190"/>
      <c r="U99" s="191">
        <f>IF('Gr 9'!$P$17&lt;&gt;"",'Gr 9'!$P$17,"")</f>
        <v>3</v>
      </c>
      <c r="V99" s="186" t="str">
        <f t="shared" si="136"/>
        <v>:</v>
      </c>
      <c r="W99" s="192">
        <f>IF('Gr 9'!$N$17&lt;&gt;"",'Gr 9'!$N$17,"")</f>
        <v>0</v>
      </c>
      <c r="X99" s="191">
        <f>IF('Gr 9'!$P$10&lt;&gt;"",'Gr 9'!$P$10,"")</f>
        <v>3</v>
      </c>
      <c r="Y99" s="186" t="str">
        <f t="shared" si="137"/>
        <v>:</v>
      </c>
      <c r="Z99" s="192">
        <f>IF('Gr 9'!$N$10&lt;&gt;"",'Gr 9'!$N$10,"")</f>
        <v>1</v>
      </c>
      <c r="AA99" s="193">
        <f t="shared" si="139"/>
        <v>4</v>
      </c>
      <c r="AB99" s="194" t="str">
        <f t="shared" si="140"/>
        <v>:</v>
      </c>
      <c r="AC99" s="195">
        <f t="shared" si="141"/>
        <v>3</v>
      </c>
      <c r="AD99" s="196">
        <f t="shared" si="142"/>
        <v>15</v>
      </c>
      <c r="AE99" s="194" t="s">
        <v>11</v>
      </c>
      <c r="AF99" s="194">
        <f t="shared" si="143"/>
        <v>13</v>
      </c>
      <c r="AG99" s="197">
        <f>IF(AA99+AC99&gt;0,RANK(sonuc!AI99,sonuc!AI$94:AI$101),"")</f>
        <v>4</v>
      </c>
      <c r="AH99" s="197" t="e">
        <f>#REF!</f>
        <v>#REF!</v>
      </c>
      <c r="AI99" s="198">
        <f>(sonuc!AA99*1000+sonuc!AC99*200+(sonuc!AD99-sonuc!AF99)*20)</f>
        <v>4640</v>
      </c>
      <c r="AJ99" s="109">
        <f>IF(AA99+AC99&gt;0,sonuc!AA99+sonuc!AC99,"")</f>
        <v>7</v>
      </c>
    </row>
    <row r="100" spans="1:36" ht="15.75">
      <c r="A100" s="168">
        <v>7</v>
      </c>
      <c r="B100" s="362" t="s">
        <v>149</v>
      </c>
      <c r="C100" s="219">
        <f>+W94</f>
        <v>0</v>
      </c>
      <c r="D100" s="194" t="str">
        <f t="shared" si="146"/>
        <v>:</v>
      </c>
      <c r="E100" s="187">
        <f>+U94</f>
        <v>3</v>
      </c>
      <c r="F100" s="191">
        <f>+W95</f>
        <v>1</v>
      </c>
      <c r="G100" s="186" t="str">
        <f t="shared" si="144"/>
        <v>:</v>
      </c>
      <c r="H100" s="192">
        <f>+U95</f>
        <v>3</v>
      </c>
      <c r="I100" s="191">
        <f>+W96</f>
        <v>0</v>
      </c>
      <c r="J100" s="186" t="str">
        <f t="shared" si="145"/>
        <v>:</v>
      </c>
      <c r="K100" s="192">
        <f>+U96</f>
        <v>3</v>
      </c>
      <c r="L100" s="191">
        <f>+W97</f>
        <v>1</v>
      </c>
      <c r="M100" s="186" t="str">
        <f t="shared" si="147"/>
        <v>:</v>
      </c>
      <c r="N100" s="192">
        <f>+U97</f>
        <v>3</v>
      </c>
      <c r="O100" s="191">
        <f>+W98</f>
        <v>1</v>
      </c>
      <c r="P100" s="186" t="str">
        <f t="shared" si="148"/>
        <v>:</v>
      </c>
      <c r="Q100" s="192">
        <f>+U98</f>
        <v>3</v>
      </c>
      <c r="R100" s="191">
        <f>+W99</f>
        <v>0</v>
      </c>
      <c r="S100" s="186" t="str">
        <f t="shared" ref="S100:S101" si="149">IF(T100&lt;&gt;"",":","")</f>
        <v>:</v>
      </c>
      <c r="T100" s="192">
        <f>+U99</f>
        <v>3</v>
      </c>
      <c r="U100" s="188"/>
      <c r="V100" s="189"/>
      <c r="W100" s="190"/>
      <c r="X100" s="191">
        <f>IF('Gr 9'!$P$6&lt;&gt;"",'Gr 9'!$P$6,"")</f>
        <v>1</v>
      </c>
      <c r="Y100" s="186" t="str">
        <f t="shared" si="137"/>
        <v>:</v>
      </c>
      <c r="Z100" s="192">
        <f>IF('Gr 9'!$N$6&lt;&gt;"",'Gr 9'!$N$6,"")</f>
        <v>3</v>
      </c>
      <c r="AA100" s="193">
        <f t="shared" si="139"/>
        <v>0</v>
      </c>
      <c r="AB100" s="194" t="str">
        <f t="shared" si="140"/>
        <v>:</v>
      </c>
      <c r="AC100" s="195">
        <f t="shared" si="141"/>
        <v>7</v>
      </c>
      <c r="AD100" s="196">
        <f t="shared" si="142"/>
        <v>4</v>
      </c>
      <c r="AE100" s="194" t="s">
        <v>11</v>
      </c>
      <c r="AF100" s="194">
        <f t="shared" si="143"/>
        <v>21</v>
      </c>
      <c r="AG100" s="197">
        <f>IF(AA100+AC100&gt;0,RANK(sonuc!AI100,sonuc!AI$94:AI$101),"")</f>
        <v>8</v>
      </c>
      <c r="AH100" s="197" t="e">
        <f>#REF!</f>
        <v>#REF!</v>
      </c>
      <c r="AI100" s="198">
        <f>(sonuc!AA100*1000+sonuc!AC100*200+(sonuc!AD100-sonuc!AF100)*20)</f>
        <v>1060</v>
      </c>
      <c r="AJ100" s="109">
        <f>IF(AA100+AC100&gt;0,sonuc!AA100+sonuc!AC100,"")</f>
        <v>7</v>
      </c>
    </row>
    <row r="101" spans="1:36" ht="16.5" thickBot="1">
      <c r="A101" s="169">
        <v>8</v>
      </c>
      <c r="B101" s="372" t="s">
        <v>156</v>
      </c>
      <c r="C101" s="220">
        <f>+Z94</f>
        <v>0</v>
      </c>
      <c r="D101" s="202" t="str">
        <f t="shared" si="146"/>
        <v>:</v>
      </c>
      <c r="E101" s="203">
        <f>+X94</f>
        <v>3</v>
      </c>
      <c r="F101" s="201">
        <f>+Z95</f>
        <v>3</v>
      </c>
      <c r="G101" s="202" t="str">
        <f t="shared" si="144"/>
        <v>:</v>
      </c>
      <c r="H101" s="203">
        <f>+X95</f>
        <v>2</v>
      </c>
      <c r="I101" s="201">
        <f>+Z96</f>
        <v>0</v>
      </c>
      <c r="J101" s="202" t="str">
        <f t="shared" si="145"/>
        <v>:</v>
      </c>
      <c r="K101" s="203">
        <f>+X96</f>
        <v>3</v>
      </c>
      <c r="L101" s="201">
        <f>+Z97</f>
        <v>1</v>
      </c>
      <c r="M101" s="202" t="str">
        <f t="shared" si="147"/>
        <v>:</v>
      </c>
      <c r="N101" s="203">
        <f>+X97</f>
        <v>3</v>
      </c>
      <c r="O101" s="201">
        <f>+Z98</f>
        <v>1</v>
      </c>
      <c r="P101" s="202" t="str">
        <f t="shared" si="148"/>
        <v>:</v>
      </c>
      <c r="Q101" s="203">
        <f>+X98</f>
        <v>3</v>
      </c>
      <c r="R101" s="201">
        <f>+Z99</f>
        <v>1</v>
      </c>
      <c r="S101" s="202" t="str">
        <f t="shared" si="149"/>
        <v>:</v>
      </c>
      <c r="T101" s="203">
        <f>+X99</f>
        <v>3</v>
      </c>
      <c r="U101" s="201">
        <f>+Z100</f>
        <v>3</v>
      </c>
      <c r="V101" s="202" t="str">
        <f>IF(W101&lt;&gt;"",":","")</f>
        <v>:</v>
      </c>
      <c r="W101" s="203">
        <f>+X100</f>
        <v>1</v>
      </c>
      <c r="X101" s="204"/>
      <c r="Y101" s="205"/>
      <c r="Z101" s="206"/>
      <c r="AA101" s="207">
        <f t="shared" si="139"/>
        <v>2</v>
      </c>
      <c r="AB101" s="208" t="str">
        <f t="shared" si="140"/>
        <v>:</v>
      </c>
      <c r="AC101" s="209">
        <f t="shared" si="141"/>
        <v>5</v>
      </c>
      <c r="AD101" s="210">
        <f t="shared" si="142"/>
        <v>9</v>
      </c>
      <c r="AE101" s="208" t="s">
        <v>11</v>
      </c>
      <c r="AF101" s="208">
        <f t="shared" si="143"/>
        <v>18</v>
      </c>
      <c r="AG101" s="211">
        <f>IF(AA101+AC101&gt;0,RANK(sonuc!AI101,sonuc!AI$94:AI$101),"")</f>
        <v>7</v>
      </c>
      <c r="AH101" s="211" t="e">
        <f>#REF!</f>
        <v>#REF!</v>
      </c>
      <c r="AI101" s="212">
        <f>(sonuc!AA101*1000+sonuc!AC101*200+(sonuc!AD101-sonuc!AF101)*20)</f>
        <v>2820</v>
      </c>
      <c r="AJ101" s="109">
        <f>IF(AA101+AC101&gt;0,sonuc!AA101+sonuc!AC101,"")</f>
        <v>7</v>
      </c>
    </row>
    <row r="102" spans="1:36" ht="19.5" thickBot="1">
      <c r="A102" s="382" t="s">
        <v>31</v>
      </c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3"/>
      <c r="X102" s="383"/>
      <c r="Y102" s="383"/>
      <c r="Z102" s="383"/>
      <c r="AA102" s="383"/>
      <c r="AB102" s="383"/>
      <c r="AC102" s="383"/>
      <c r="AD102" s="383"/>
      <c r="AE102" s="383"/>
      <c r="AF102" s="383"/>
      <c r="AG102" s="383"/>
      <c r="AH102" s="383"/>
      <c r="AI102" s="384"/>
      <c r="AJ102" s="109"/>
    </row>
    <row r="103" spans="1:36" ht="16.5" thickBot="1">
      <c r="A103" s="159" t="s">
        <v>0</v>
      </c>
      <c r="B103" s="160" t="s">
        <v>1</v>
      </c>
      <c r="C103" s="376">
        <v>1</v>
      </c>
      <c r="D103" s="377"/>
      <c r="E103" s="378"/>
      <c r="F103" s="376">
        <v>2</v>
      </c>
      <c r="G103" s="377"/>
      <c r="H103" s="378"/>
      <c r="I103" s="376">
        <v>3</v>
      </c>
      <c r="J103" s="377"/>
      <c r="K103" s="378"/>
      <c r="L103" s="376">
        <v>4</v>
      </c>
      <c r="M103" s="377"/>
      <c r="N103" s="378"/>
      <c r="O103" s="376">
        <v>5</v>
      </c>
      <c r="P103" s="377"/>
      <c r="Q103" s="378"/>
      <c r="R103" s="376">
        <v>6</v>
      </c>
      <c r="S103" s="377"/>
      <c r="T103" s="378"/>
      <c r="U103" s="376">
        <v>7</v>
      </c>
      <c r="V103" s="377"/>
      <c r="W103" s="378"/>
      <c r="X103" s="376">
        <v>8</v>
      </c>
      <c r="Y103" s="377"/>
      <c r="Z103" s="378"/>
      <c r="AA103" s="379" t="s">
        <v>10</v>
      </c>
      <c r="AB103" s="380"/>
      <c r="AC103" s="381"/>
      <c r="AD103" s="379" t="s">
        <v>48</v>
      </c>
      <c r="AE103" s="380"/>
      <c r="AF103" s="385"/>
      <c r="AG103" s="161" t="s">
        <v>33</v>
      </c>
      <c r="AH103" s="162" t="e">
        <f>AH93</f>
        <v>#REF!</v>
      </c>
      <c r="AI103" s="163" t="s">
        <v>51</v>
      </c>
      <c r="AJ103" s="103" t="s">
        <v>52</v>
      </c>
    </row>
    <row r="104" spans="1:36" ht="15.75">
      <c r="A104" s="140">
        <v>1</v>
      </c>
      <c r="B104" s="428" t="s">
        <v>151</v>
      </c>
      <c r="C104" s="173"/>
      <c r="D104" s="174"/>
      <c r="E104" s="175"/>
      <c r="F104" s="336">
        <f>IF('Gr 10'!$N$9&lt;&gt;"",'Gr 10'!$N$9,"")</f>
        <v>1</v>
      </c>
      <c r="G104" s="177" t="str">
        <f>IF(H104&lt;&gt;"",":","")</f>
        <v>:</v>
      </c>
      <c r="H104" s="178">
        <f>IF('Gr 10'!$P$9&lt;&gt;"",'Gr 10'!$P$9,"")</f>
        <v>3</v>
      </c>
      <c r="I104" s="176" t="str">
        <f>IF('Gr 10'!$N$14&lt;&gt;"",'Gr 10'!$N$14,"")</f>
        <v/>
      </c>
      <c r="J104" s="177" t="str">
        <f>IF(K104&lt;&gt;"",":","")</f>
        <v/>
      </c>
      <c r="K104" s="178" t="str">
        <f>IF('Gr 10'!$P$14&lt;&gt;"",'Gr 10'!$P$14,"")</f>
        <v/>
      </c>
      <c r="L104" s="176">
        <f>IF('Gr 10'!$N$4&lt;&gt;"",'Gr 10'!$N$4,"")</f>
        <v>0</v>
      </c>
      <c r="M104" s="177" t="str">
        <f>IF($N$4&lt;&gt;"",":","")</f>
        <v>:</v>
      </c>
      <c r="N104" s="178">
        <f>IF('Gr 10'!$P$4&lt;&gt;"",'Gr 10'!$P$4,"")</f>
        <v>3</v>
      </c>
      <c r="O104" s="176" t="str">
        <f>IF('Gr 10'!$E$19&lt;&gt;"",'Gr 10'!$E$19,"")</f>
        <v/>
      </c>
      <c r="P104" s="177" t="str">
        <f>IF(Q104&lt;&gt;"",":","")</f>
        <v/>
      </c>
      <c r="Q104" s="178" t="str">
        <f>IF('Gr 10'!$G$19&lt;&gt;"",'Gr 10'!$G$19,"")</f>
        <v/>
      </c>
      <c r="R104" s="176">
        <f>IF('Gr 10'!$E$14&lt;&gt;"",'Gr 10'!$E$14,"")</f>
        <v>3</v>
      </c>
      <c r="S104" s="177" t="str">
        <f>IF(T104&lt;&gt;"",":","")</f>
        <v>:</v>
      </c>
      <c r="T104" s="178">
        <f>IF('Gr 10'!$G$14&lt;&gt;"",'Gr 10'!$G$14,"")</f>
        <v>0</v>
      </c>
      <c r="U104" s="176">
        <f>IF('Gr 10'!$E$9&lt;&gt;"",'Gr 10'!$E$9,"")</f>
        <v>3</v>
      </c>
      <c r="V104" s="177" t="str">
        <f t="shared" ref="V104:V109" si="150">IF(W104&lt;&gt;"",":","")</f>
        <v>:</v>
      </c>
      <c r="W104" s="178">
        <f>IF('Gr 10'!$G$9&lt;&gt;"",'Gr 10'!$G$9,"")</f>
        <v>1</v>
      </c>
      <c r="X104" s="176">
        <f>IF('Gr 10'!$E$4&lt;&gt;"",'Gr 10'!$E$4,"")</f>
        <v>1</v>
      </c>
      <c r="Y104" s="177" t="str">
        <f t="shared" ref="Y104:Y110" si="151">IF(Z104&lt;&gt;"",":","")</f>
        <v>:</v>
      </c>
      <c r="Z104" s="178">
        <f>IF('Gr 10'!$G$4&lt;&gt;"",'Gr 10'!$G$4,"")</f>
        <v>3</v>
      </c>
      <c r="AA104" s="179">
        <f>IF(C104&gt;E104,1)+IF(F104&gt;H104,1)+IF(I104&gt;K104,1)+IF(L104&gt;N104,1)+IF(O104&gt;Q104,1)+IF(R104&gt;T104,1)+IF(U104&gt;W104,1)+IF(X104&gt;Z104,1)</f>
        <v>2</v>
      </c>
      <c r="AB104" s="180" t="str">
        <f t="shared" ref="AB104" si="152">IF(AC104&lt;&gt;"",":","")</f>
        <v>:</v>
      </c>
      <c r="AC104" s="181">
        <f>IF(E104&gt;C104,1)+IF(H104&gt;F104,1)+IF(K104&gt;I104,1)+IF(N104&gt;L104,1)+IF(Q104&gt;O104,1)+IF(T104&gt;R104,1)+IF(W104&gt;U104,1)+IF(Z104&gt;X104,1)</f>
        <v>3</v>
      </c>
      <c r="AD104" s="182">
        <f>SUM(C104,F104,I104,L104,O104,R104,U104,X104)</f>
        <v>8</v>
      </c>
      <c r="AE104" s="180" t="s">
        <v>11</v>
      </c>
      <c r="AF104" s="180">
        <f>SUM(E104,H104,K104,N104,Q104,T104,W104,Z104)</f>
        <v>10</v>
      </c>
      <c r="AG104" s="183">
        <f>IF(AA104+AC104&gt;0,RANK(sonuc!AI104,sonuc!AI$104:AI$111),"")</f>
        <v>7</v>
      </c>
      <c r="AH104" s="183" t="e">
        <f>#REF!</f>
        <v>#REF!</v>
      </c>
      <c r="AI104" s="184">
        <f>(sonuc!AA104*1000+sonuc!AC104*200+(sonuc!AD104-sonuc!AF104)*20)</f>
        <v>2560</v>
      </c>
      <c r="AJ104" s="109">
        <f>IF(AA104+AC104&gt;0,sonuc!AA104+sonuc!AC104,"")</f>
        <v>5</v>
      </c>
    </row>
    <row r="105" spans="1:36" ht="15.75">
      <c r="A105" s="120">
        <v>2</v>
      </c>
      <c r="B105" s="359" t="s">
        <v>152</v>
      </c>
      <c r="C105" s="185">
        <f>+H104</f>
        <v>3</v>
      </c>
      <c r="D105" s="186" t="str">
        <f>IF(E105&lt;&gt;"",":","")</f>
        <v>:</v>
      </c>
      <c r="E105" s="187">
        <f>+F104</f>
        <v>1</v>
      </c>
      <c r="F105" s="188"/>
      <c r="G105" s="189"/>
      <c r="H105" s="190"/>
      <c r="I105" s="191">
        <f>IF('Gr 10'!$N$5&lt;&gt;"",'Gr 10'!$N$5,"")</f>
        <v>3</v>
      </c>
      <c r="J105" s="186" t="str">
        <f>IF(K105&lt;&gt;"",":","")</f>
        <v>:</v>
      </c>
      <c r="K105" s="192">
        <f>IF('Gr 10'!$P$5&lt;&gt;"",'Gr 10'!$P$5,"")</f>
        <v>0</v>
      </c>
      <c r="L105" s="191">
        <f>IF('Gr 10'!$N$15&lt;&gt;"",'Gr 10'!$N$15,"")</f>
        <v>1</v>
      </c>
      <c r="M105" s="186" t="str">
        <f>IF($N$5&lt;&gt;"",":","")</f>
        <v>:</v>
      </c>
      <c r="N105" s="192">
        <f>IF('Gr 10'!$P$15&lt;&gt;"",'Gr 10'!$P$15,"")</f>
        <v>3</v>
      </c>
      <c r="O105" s="191" t="str">
        <f>IF('Gr 10'!$E$15&lt;&gt;"",'Gr 10'!$E$15,"")</f>
        <v/>
      </c>
      <c r="P105" s="186" t="str">
        <f>IF(Q105&lt;&gt;"",":","")</f>
        <v/>
      </c>
      <c r="Q105" s="192" t="str">
        <f>IF('Gr 10'!$G$15&lt;&gt;"",'Gr 10'!$G$15,"")</f>
        <v/>
      </c>
      <c r="R105" s="191">
        <f>IF('Gr 10'!$E$10&lt;&gt;"",'Gr 10'!$E$10,"")</f>
        <v>3</v>
      </c>
      <c r="S105" s="186" t="str">
        <f>IF(T105&lt;&gt;"",":","")</f>
        <v>:</v>
      </c>
      <c r="T105" s="192">
        <f>IF('Gr 10'!$G$10&lt;&gt;"",'Gr 10'!$G$10,"")</f>
        <v>0</v>
      </c>
      <c r="U105" s="191">
        <f>IF('Gr 10'!$E$5&lt;&gt;"",'Gr 10'!$E$5,"")</f>
        <v>0</v>
      </c>
      <c r="V105" s="186" t="str">
        <f t="shared" si="150"/>
        <v>:</v>
      </c>
      <c r="W105" s="192">
        <f>IF('Gr 10'!$G$5&lt;&gt;"",'Gr 10'!$G$5,"")</f>
        <v>3</v>
      </c>
      <c r="X105" s="191">
        <f>IF('Gr 10'!$E$20&lt;&gt;"",'Gr 10'!$E$20,"")</f>
        <v>1</v>
      </c>
      <c r="Y105" s="186" t="str">
        <f t="shared" si="151"/>
        <v>:</v>
      </c>
      <c r="Z105" s="192">
        <f>IF('Gr 10'!$G$20&lt;&gt;"",'Gr 10'!$G$20,"")</f>
        <v>3</v>
      </c>
      <c r="AA105" s="193">
        <f t="shared" ref="AA105:AA111" si="153">IF(C105&gt;E105,1)+IF(F105&gt;H105,1)+IF(I105&gt;K105,1)+IF(L105&gt;N105,1)+IF(O105&gt;Q105,1)+IF(R105&gt;T105,1)+IF(U105&gt;W105,1)+IF(X105&gt;Z105,1)</f>
        <v>3</v>
      </c>
      <c r="AB105" s="194" t="str">
        <f t="shared" ref="AB105:AB111" si="154">IF(AC105&lt;&gt;"",":","")</f>
        <v>:</v>
      </c>
      <c r="AC105" s="195">
        <f t="shared" ref="AC105:AC111" si="155">IF(E105&gt;C105,1)+IF(H105&gt;F105,1)+IF(K105&gt;I105,1)+IF(N105&gt;L105,1)+IF(Q105&gt;O105,1)+IF(T105&gt;R105,1)+IF(W105&gt;U105,1)+IF(Z105&gt;X105,1)</f>
        <v>3</v>
      </c>
      <c r="AD105" s="196">
        <f t="shared" ref="AD105:AD111" si="156">SUM(C105,F105,I105,L105,O105,R105,U105,X105)</f>
        <v>11</v>
      </c>
      <c r="AE105" s="194" t="s">
        <v>11</v>
      </c>
      <c r="AF105" s="194">
        <f t="shared" ref="AF105:AF111" si="157">SUM(E105,H105,K105,N105,Q105,T105,W105,Z105)</f>
        <v>10</v>
      </c>
      <c r="AG105" s="197">
        <f>IF(AA105+AC105&gt;0,RANK(sonuc!AI105,sonuc!AI$104:AI$111),"")</f>
        <v>5</v>
      </c>
      <c r="AH105" s="197" t="e">
        <f>#REF!</f>
        <v>#REF!</v>
      </c>
      <c r="AI105" s="198">
        <f>(sonuc!AA105*1000+sonuc!AC105*200+(sonuc!AD105-sonuc!AF105)*20)</f>
        <v>3620</v>
      </c>
      <c r="AJ105" s="109">
        <f>IF(AA105+AC105&gt;0,sonuc!AA105+sonuc!AC105,"")</f>
        <v>6</v>
      </c>
    </row>
    <row r="106" spans="1:36" ht="15.75">
      <c r="A106" s="120">
        <v>3</v>
      </c>
      <c r="B106" s="362" t="s">
        <v>153</v>
      </c>
      <c r="C106" s="185" t="str">
        <f>+K104</f>
        <v/>
      </c>
      <c r="D106" s="200" t="str">
        <f>IF(E106&lt;&gt;"",":","")</f>
        <v/>
      </c>
      <c r="E106" s="187" t="str">
        <f>+I104</f>
        <v/>
      </c>
      <c r="F106" s="191">
        <f>+K105</f>
        <v>0</v>
      </c>
      <c r="G106" s="186" t="str">
        <f t="shared" ref="G106:G111" si="158">IF(H106&lt;&gt;"",":","")</f>
        <v>:</v>
      </c>
      <c r="H106" s="192">
        <f>+I105</f>
        <v>3</v>
      </c>
      <c r="I106" s="188"/>
      <c r="J106" s="189"/>
      <c r="K106" s="190"/>
      <c r="L106" s="191">
        <f>IF('Gr 10'!$P$11&lt;&gt;"",'Gr 10'!$P$11,"")</f>
        <v>3</v>
      </c>
      <c r="M106" s="186" t="str">
        <f>IF($N$6&lt;&gt;"",":","")</f>
        <v>:</v>
      </c>
      <c r="N106" s="192">
        <f>IF('Gr 10'!$N$11&lt;&gt;"",'Gr 10'!$N$11,"")</f>
        <v>2</v>
      </c>
      <c r="O106" s="191">
        <f>IF('Gr 10'!$E$11&lt;&gt;"",'Gr 10'!$E$11,"")</f>
        <v>2</v>
      </c>
      <c r="P106" s="186" t="str">
        <f>IF(Q106&lt;&gt;"",":","")</f>
        <v>:</v>
      </c>
      <c r="Q106" s="192">
        <f>IF('Gr 10'!$G$11&lt;&gt;"",'Gr 10'!$G$11,"")</f>
        <v>3</v>
      </c>
      <c r="R106" s="191">
        <f>IF('Gr 10'!$E$6&lt;&gt;"",'Gr 10'!$E$6,"")</f>
        <v>3</v>
      </c>
      <c r="S106" s="186" t="str">
        <f>IF(T106&lt;&gt;"",":","")</f>
        <v>:</v>
      </c>
      <c r="T106" s="192">
        <f>IF('Gr 10'!$G$6&lt;&gt;"",'Gr 10'!$G$6,"")</f>
        <v>0</v>
      </c>
      <c r="U106" s="191">
        <f>IF('Gr 10'!$E$21&lt;&gt;"",'Gr 10'!$E$21,"")</f>
        <v>3</v>
      </c>
      <c r="V106" s="186" t="str">
        <f t="shared" si="150"/>
        <v>:</v>
      </c>
      <c r="W106" s="192">
        <f>IF('Gr 10'!$G$21&lt;&gt;"",'Gr 10'!$G$21,"")</f>
        <v>1</v>
      </c>
      <c r="X106" s="191">
        <f>IF('Gr 10'!$E$16&lt;&gt;"",'Gr 10'!$E$16,"")</f>
        <v>1</v>
      </c>
      <c r="Y106" s="186" t="str">
        <f t="shared" si="151"/>
        <v>:</v>
      </c>
      <c r="Z106" s="192">
        <f>IF('Gr 10'!$G$16&lt;&gt;"",'Gr 10'!$G$16,"")</f>
        <v>3</v>
      </c>
      <c r="AA106" s="193">
        <f t="shared" si="153"/>
        <v>3</v>
      </c>
      <c r="AB106" s="194" t="str">
        <f t="shared" si="154"/>
        <v>:</v>
      </c>
      <c r="AC106" s="195">
        <f t="shared" si="155"/>
        <v>3</v>
      </c>
      <c r="AD106" s="196">
        <f t="shared" si="156"/>
        <v>12</v>
      </c>
      <c r="AE106" s="194" t="s">
        <v>11</v>
      </c>
      <c r="AF106" s="194">
        <f t="shared" si="157"/>
        <v>12</v>
      </c>
      <c r="AG106" s="197">
        <f>IF(AA106+AC106&gt;0,RANK(sonuc!AI106,sonuc!AI$104:AI$111),"")</f>
        <v>6</v>
      </c>
      <c r="AH106" s="197" t="e">
        <f>#REF!</f>
        <v>#REF!</v>
      </c>
      <c r="AI106" s="198">
        <f>(sonuc!AA106*1000+sonuc!AC106*200+(sonuc!AD106-sonuc!AF106)*20)</f>
        <v>3600</v>
      </c>
      <c r="AJ106" s="109">
        <f>IF(AA106+AC106&gt;0,sonuc!AA106+sonuc!AC106,"")</f>
        <v>6</v>
      </c>
    </row>
    <row r="107" spans="1:36" ht="15.75">
      <c r="A107" s="120">
        <v>4</v>
      </c>
      <c r="B107" s="356" t="s">
        <v>154</v>
      </c>
      <c r="C107" s="185">
        <f>+N104</f>
        <v>3</v>
      </c>
      <c r="D107" s="186" t="str">
        <f>IF(E107&lt;&gt;"",":","")</f>
        <v>:</v>
      </c>
      <c r="E107" s="187">
        <f>+L104</f>
        <v>0</v>
      </c>
      <c r="F107" s="185">
        <f>+N105</f>
        <v>3</v>
      </c>
      <c r="G107" s="186" t="str">
        <f t="shared" si="158"/>
        <v>:</v>
      </c>
      <c r="H107" s="187">
        <f>+L105</f>
        <v>1</v>
      </c>
      <c r="I107" s="185">
        <f>+N106</f>
        <v>2</v>
      </c>
      <c r="J107" s="186" t="str">
        <f t="shared" ref="J107:J111" si="159">IF(K107&lt;&gt;"",":","")</f>
        <v>:</v>
      </c>
      <c r="K107" s="187">
        <f>+L106</f>
        <v>3</v>
      </c>
      <c r="L107" s="188"/>
      <c r="M107" s="189"/>
      <c r="N107" s="190"/>
      <c r="O107" s="191">
        <f>IF('Gr 10'!$E$7&lt;&gt;"",'Gr 10'!$E$7,"")</f>
        <v>2</v>
      </c>
      <c r="P107" s="186" t="str">
        <f>IF(Q107&lt;&gt;"",":","")</f>
        <v>:</v>
      </c>
      <c r="Q107" s="192">
        <f>IF('Gr 10'!$G$7&lt;&gt;"",'Gr 10'!$G$7,"")</f>
        <v>3</v>
      </c>
      <c r="R107" s="191">
        <f>IF('Gr 10'!$E$22&lt;&gt;"",'Gr 10'!$E$22,"")</f>
        <v>3</v>
      </c>
      <c r="S107" s="186" t="str">
        <f>IF(T107&lt;&gt;"",":","")</f>
        <v>:</v>
      </c>
      <c r="T107" s="192">
        <f>IF('Gr 10'!$G$22&lt;&gt;"",'Gr 10'!$G$22,"")</f>
        <v>0</v>
      </c>
      <c r="U107" s="191">
        <f>IF('Gr 10'!$E$17&lt;&gt;"",'Gr 10'!$E$17,"")</f>
        <v>3</v>
      </c>
      <c r="V107" s="186" t="str">
        <f t="shared" si="150"/>
        <v>:</v>
      </c>
      <c r="W107" s="192">
        <f>IF('Gr 10'!$G$17&lt;&gt;"",'Gr 10'!$G$17,"")</f>
        <v>1</v>
      </c>
      <c r="X107" s="191">
        <f>IF('Gr 10'!$E$12&lt;&gt;"",'Gr 10'!$E$12,"")</f>
        <v>3</v>
      </c>
      <c r="Y107" s="186" t="str">
        <f t="shared" si="151"/>
        <v>:</v>
      </c>
      <c r="Z107" s="192">
        <f>IF('Gr 10'!$G$12&lt;&gt;"",'Gr 10'!$G$12,"")</f>
        <v>0</v>
      </c>
      <c r="AA107" s="193">
        <f t="shared" si="153"/>
        <v>5</v>
      </c>
      <c r="AB107" s="194" t="str">
        <f t="shared" si="154"/>
        <v>:</v>
      </c>
      <c r="AC107" s="195">
        <f t="shared" si="155"/>
        <v>2</v>
      </c>
      <c r="AD107" s="196">
        <f t="shared" si="156"/>
        <v>19</v>
      </c>
      <c r="AE107" s="194" t="s">
        <v>11</v>
      </c>
      <c r="AF107" s="194">
        <f t="shared" si="157"/>
        <v>8</v>
      </c>
      <c r="AG107" s="197">
        <f>IF(AA107+AC107&gt;0,RANK(sonuc!AI107,sonuc!AI$104:AI$111),"")</f>
        <v>1</v>
      </c>
      <c r="AH107" s="197" t="e">
        <f>#REF!</f>
        <v>#REF!</v>
      </c>
      <c r="AI107" s="198">
        <f>(sonuc!AA107*1000+sonuc!AC107*200+(sonuc!AD107-sonuc!AF107)*20)</f>
        <v>5620</v>
      </c>
      <c r="AJ107" s="109">
        <f>IF(AA107+AC107&gt;0,sonuc!AA107+sonuc!AC107,"")</f>
        <v>7</v>
      </c>
    </row>
    <row r="108" spans="1:36" ht="15.75">
      <c r="A108" s="120">
        <v>5</v>
      </c>
      <c r="B108" s="359" t="s">
        <v>136</v>
      </c>
      <c r="C108" s="185" t="str">
        <f>+Q104</f>
        <v/>
      </c>
      <c r="D108" s="194" t="str">
        <f t="shared" ref="D108:D111" si="160">IF(E108&lt;&gt;"",":","")</f>
        <v/>
      </c>
      <c r="E108" s="187" t="str">
        <f>+O104</f>
        <v/>
      </c>
      <c r="F108" s="191" t="str">
        <f>+Q105</f>
        <v/>
      </c>
      <c r="G108" s="186" t="str">
        <f t="shared" si="158"/>
        <v/>
      </c>
      <c r="H108" s="192" t="str">
        <f>+O105</f>
        <v/>
      </c>
      <c r="I108" s="191">
        <f>+Q106</f>
        <v>3</v>
      </c>
      <c r="J108" s="186" t="str">
        <f t="shared" si="159"/>
        <v>:</v>
      </c>
      <c r="K108" s="187">
        <f>+O106</f>
        <v>2</v>
      </c>
      <c r="L108" s="191">
        <f>+Q107</f>
        <v>3</v>
      </c>
      <c r="M108" s="186" t="str">
        <f t="shared" ref="M108:M111" si="161">IF(N108&lt;&gt;"",":","")</f>
        <v>:</v>
      </c>
      <c r="N108" s="192">
        <f>+O107</f>
        <v>2</v>
      </c>
      <c r="O108" s="188"/>
      <c r="P108" s="189"/>
      <c r="Q108" s="190"/>
      <c r="R108" s="191">
        <f>IF('Gr 10'!$N$7&lt;&gt;"",'Gr 10'!$N$7,"")</f>
        <v>3</v>
      </c>
      <c r="S108" s="186" t="str">
        <f>IF(T108&lt;&gt;"",":","")</f>
        <v>:</v>
      </c>
      <c r="T108" s="192">
        <f>IF('Gr 10'!$P$7&lt;&gt;"",'Gr 10'!$P$7,"")</f>
        <v>0</v>
      </c>
      <c r="U108" s="191" t="str">
        <f>IF('Gr 10'!$P$12&lt;&gt;"",'Gr 10'!$P$12,"")</f>
        <v/>
      </c>
      <c r="V108" s="186" t="str">
        <f t="shared" si="150"/>
        <v/>
      </c>
      <c r="W108" s="192" t="str">
        <f>IF('Gr 10'!$N$12&lt;&gt;"",'Gr 10'!$N$12,"")</f>
        <v/>
      </c>
      <c r="X108" s="191">
        <f>IF('Gr 10'!$P$16&lt;&gt;"",'Gr 10'!$P$16,"")</f>
        <v>3</v>
      </c>
      <c r="Y108" s="186" t="str">
        <f t="shared" si="151"/>
        <v>:</v>
      </c>
      <c r="Z108" s="192">
        <f>IF('Gr 10'!$N$16&lt;&gt;"",'Gr 10'!$N$16,"")</f>
        <v>2</v>
      </c>
      <c r="AA108" s="193">
        <f t="shared" si="153"/>
        <v>4</v>
      </c>
      <c r="AB108" s="194" t="str">
        <f t="shared" si="154"/>
        <v>:</v>
      </c>
      <c r="AC108" s="195">
        <f t="shared" si="155"/>
        <v>0</v>
      </c>
      <c r="AD108" s="196">
        <f t="shared" si="156"/>
        <v>12</v>
      </c>
      <c r="AE108" s="194" t="s">
        <v>11</v>
      </c>
      <c r="AF108" s="194">
        <f t="shared" si="157"/>
        <v>6</v>
      </c>
      <c r="AG108" s="197">
        <f>IF(AA108+AC108&gt;0,RANK(sonuc!AI108,sonuc!AI$104:AI$111),"")</f>
        <v>3</v>
      </c>
      <c r="AH108" s="197" t="e">
        <f>#REF!</f>
        <v>#REF!</v>
      </c>
      <c r="AI108" s="198">
        <f>(sonuc!AA108*1000+sonuc!AC108*200+(sonuc!AD108-sonuc!AF108)*20)</f>
        <v>4120</v>
      </c>
      <c r="AJ108" s="109">
        <f>IF(AA108+AC108&gt;0,sonuc!AA108+sonuc!AC108,"")</f>
        <v>4</v>
      </c>
    </row>
    <row r="109" spans="1:36" ht="15.75">
      <c r="A109" s="120">
        <v>6</v>
      </c>
      <c r="B109" s="362" t="s">
        <v>155</v>
      </c>
      <c r="C109" s="185">
        <f>+T104</f>
        <v>0</v>
      </c>
      <c r="D109" s="186" t="str">
        <f t="shared" si="160"/>
        <v>:</v>
      </c>
      <c r="E109" s="187">
        <f>+R104</f>
        <v>3</v>
      </c>
      <c r="F109" s="185">
        <f>+T105</f>
        <v>0</v>
      </c>
      <c r="G109" s="186" t="str">
        <f t="shared" si="158"/>
        <v>:</v>
      </c>
      <c r="H109" s="187">
        <f>+R105</f>
        <v>3</v>
      </c>
      <c r="I109" s="185">
        <f>+T106</f>
        <v>0</v>
      </c>
      <c r="J109" s="186" t="str">
        <f t="shared" si="159"/>
        <v>:</v>
      </c>
      <c r="K109" s="187">
        <f>+R106</f>
        <v>3</v>
      </c>
      <c r="L109" s="185">
        <f>+T107</f>
        <v>0</v>
      </c>
      <c r="M109" s="186" t="str">
        <f>IF(N109&lt;&gt;"",":","")</f>
        <v>:</v>
      </c>
      <c r="N109" s="187">
        <f>+R107</f>
        <v>3</v>
      </c>
      <c r="O109" s="185">
        <f>+T108</f>
        <v>0</v>
      </c>
      <c r="P109" s="186" t="str">
        <f t="shared" ref="P109:P111" si="162">IF(Q109&lt;&gt;"",":","")</f>
        <v>:</v>
      </c>
      <c r="Q109" s="187">
        <f>+R108</f>
        <v>3</v>
      </c>
      <c r="R109" s="188"/>
      <c r="S109" s="189"/>
      <c r="T109" s="190"/>
      <c r="U109" s="191">
        <f>IF('Gr 10'!$P$17&lt;&gt;"",'Gr 10'!$P$17,"")</f>
        <v>0</v>
      </c>
      <c r="V109" s="186" t="str">
        <f t="shared" si="150"/>
        <v>:</v>
      </c>
      <c r="W109" s="192">
        <f>IF('Gr 10'!$N$17&lt;&gt;"",'Gr 10'!$N$17,"")</f>
        <v>3</v>
      </c>
      <c r="X109" s="191">
        <f>IF('Gr 10'!$P$10&lt;&gt;"",'Gr 10'!$P$10,"")</f>
        <v>0</v>
      </c>
      <c r="Y109" s="186" t="str">
        <f t="shared" si="151"/>
        <v>:</v>
      </c>
      <c r="Z109" s="192">
        <f>IF('Gr 10'!$N$10&lt;&gt;"",'Gr 10'!$N$10,"")</f>
        <v>3</v>
      </c>
      <c r="AA109" s="193">
        <f t="shared" si="153"/>
        <v>0</v>
      </c>
      <c r="AB109" s="194" t="str">
        <f t="shared" si="154"/>
        <v>:</v>
      </c>
      <c r="AC109" s="195">
        <f t="shared" si="155"/>
        <v>7</v>
      </c>
      <c r="AD109" s="196">
        <f t="shared" si="156"/>
        <v>0</v>
      </c>
      <c r="AE109" s="194" t="s">
        <v>11</v>
      </c>
      <c r="AF109" s="194">
        <f t="shared" si="157"/>
        <v>21</v>
      </c>
      <c r="AG109" s="197">
        <f>IF(AA109+AC109&gt;0,RANK(sonuc!AI109,sonuc!AI$104:AI$111),"")</f>
        <v>8</v>
      </c>
      <c r="AH109" s="197" t="e">
        <f>#REF!</f>
        <v>#REF!</v>
      </c>
      <c r="AI109" s="198">
        <f>(sonuc!AA109*1000+sonuc!AC109*200+(sonuc!AD109-sonuc!AF109)*20)</f>
        <v>980</v>
      </c>
      <c r="AJ109" s="109">
        <f>IF(AA109+AC109&gt;0,sonuc!AA109+sonuc!AC109,"")</f>
        <v>7</v>
      </c>
    </row>
    <row r="110" spans="1:36" ht="15.75">
      <c r="A110" s="120">
        <v>7</v>
      </c>
      <c r="B110" s="359" t="s">
        <v>150</v>
      </c>
      <c r="C110" s="185">
        <f>+W104</f>
        <v>1</v>
      </c>
      <c r="D110" s="194" t="str">
        <f t="shared" si="160"/>
        <v>:</v>
      </c>
      <c r="E110" s="187">
        <f>+U104</f>
        <v>3</v>
      </c>
      <c r="F110" s="191">
        <f>+W105</f>
        <v>3</v>
      </c>
      <c r="G110" s="186" t="str">
        <f t="shared" si="158"/>
        <v>:</v>
      </c>
      <c r="H110" s="192">
        <f>+U105</f>
        <v>0</v>
      </c>
      <c r="I110" s="191">
        <f>+W106</f>
        <v>1</v>
      </c>
      <c r="J110" s="186" t="str">
        <f t="shared" si="159"/>
        <v>:</v>
      </c>
      <c r="K110" s="192">
        <f>+U106</f>
        <v>3</v>
      </c>
      <c r="L110" s="191">
        <f>+W107</f>
        <v>1</v>
      </c>
      <c r="M110" s="186" t="str">
        <f t="shared" si="161"/>
        <v>:</v>
      </c>
      <c r="N110" s="192">
        <f>+U107</f>
        <v>3</v>
      </c>
      <c r="O110" s="191" t="str">
        <f>+W108</f>
        <v/>
      </c>
      <c r="P110" s="186" t="str">
        <f t="shared" si="162"/>
        <v/>
      </c>
      <c r="Q110" s="192" t="str">
        <f>+U108</f>
        <v/>
      </c>
      <c r="R110" s="191">
        <f>+W109</f>
        <v>3</v>
      </c>
      <c r="S110" s="186" t="str">
        <f t="shared" ref="S110:S111" si="163">IF(T110&lt;&gt;"",":","")</f>
        <v>:</v>
      </c>
      <c r="T110" s="192">
        <f>+U109</f>
        <v>0</v>
      </c>
      <c r="U110" s="188"/>
      <c r="V110" s="189"/>
      <c r="W110" s="190"/>
      <c r="X110" s="191">
        <f>IF('Gr 10'!$P$6&lt;&gt;"",'Gr 10'!$P$6,"")</f>
        <v>3</v>
      </c>
      <c r="Y110" s="186" t="str">
        <f t="shared" si="151"/>
        <v>:</v>
      </c>
      <c r="Z110" s="192">
        <f>IF('Gr 10'!$N$6&lt;&gt;"",'Gr 10'!$N$6,"")</f>
        <v>0</v>
      </c>
      <c r="AA110" s="193">
        <f t="shared" si="153"/>
        <v>3</v>
      </c>
      <c r="AB110" s="194" t="str">
        <f t="shared" si="154"/>
        <v>:</v>
      </c>
      <c r="AC110" s="195">
        <f t="shared" si="155"/>
        <v>3</v>
      </c>
      <c r="AD110" s="196">
        <f t="shared" si="156"/>
        <v>12</v>
      </c>
      <c r="AE110" s="194" t="s">
        <v>11</v>
      </c>
      <c r="AF110" s="194">
        <f t="shared" si="157"/>
        <v>9</v>
      </c>
      <c r="AG110" s="197">
        <f>IF(AA110+AC110&gt;0,RANK(sonuc!AI110,sonuc!AI$104:AI$111),"")</f>
        <v>4</v>
      </c>
      <c r="AH110" s="197" t="e">
        <f>#REF!</f>
        <v>#REF!</v>
      </c>
      <c r="AI110" s="198">
        <f>(sonuc!AA110*1000+sonuc!AC110*200+(sonuc!AD110-sonuc!AF110)*20)</f>
        <v>3660</v>
      </c>
      <c r="AJ110" s="109">
        <f>IF(AA110+AC110&gt;0,sonuc!AA110+sonuc!AC110,"")</f>
        <v>6</v>
      </c>
    </row>
    <row r="111" spans="1:36" ht="16.5" thickBot="1">
      <c r="A111" s="128">
        <v>8</v>
      </c>
      <c r="B111" s="371" t="s">
        <v>157</v>
      </c>
      <c r="C111" s="201">
        <f>+Z104</f>
        <v>3</v>
      </c>
      <c r="D111" s="202" t="str">
        <f t="shared" si="160"/>
        <v>:</v>
      </c>
      <c r="E111" s="203">
        <f>+X104</f>
        <v>1</v>
      </c>
      <c r="F111" s="201">
        <f>+Z105</f>
        <v>3</v>
      </c>
      <c r="G111" s="202" t="str">
        <f t="shared" si="158"/>
        <v>:</v>
      </c>
      <c r="H111" s="203">
        <f>+X105</f>
        <v>1</v>
      </c>
      <c r="I111" s="201">
        <f>+Z106</f>
        <v>3</v>
      </c>
      <c r="J111" s="202" t="str">
        <f t="shared" si="159"/>
        <v>:</v>
      </c>
      <c r="K111" s="203">
        <f>+X106</f>
        <v>1</v>
      </c>
      <c r="L111" s="201">
        <f>+Z107</f>
        <v>0</v>
      </c>
      <c r="M111" s="202" t="str">
        <f t="shared" si="161"/>
        <v>:</v>
      </c>
      <c r="N111" s="203">
        <f>+X107</f>
        <v>3</v>
      </c>
      <c r="O111" s="201">
        <f>+Z108</f>
        <v>2</v>
      </c>
      <c r="P111" s="202" t="str">
        <f t="shared" si="162"/>
        <v>:</v>
      </c>
      <c r="Q111" s="203">
        <f>+X108</f>
        <v>3</v>
      </c>
      <c r="R111" s="201">
        <f>+Z109</f>
        <v>3</v>
      </c>
      <c r="S111" s="202" t="str">
        <f t="shared" si="163"/>
        <v>:</v>
      </c>
      <c r="T111" s="203">
        <f>+X109</f>
        <v>0</v>
      </c>
      <c r="U111" s="201">
        <f>+Z110</f>
        <v>0</v>
      </c>
      <c r="V111" s="202" t="str">
        <f>IF(W111&lt;&gt;"",":","")</f>
        <v>:</v>
      </c>
      <c r="W111" s="203">
        <f>+X110</f>
        <v>3</v>
      </c>
      <c r="X111" s="204"/>
      <c r="Y111" s="205"/>
      <c r="Z111" s="206"/>
      <c r="AA111" s="207">
        <f t="shared" si="153"/>
        <v>4</v>
      </c>
      <c r="AB111" s="208" t="str">
        <f t="shared" si="154"/>
        <v>:</v>
      </c>
      <c r="AC111" s="209">
        <f t="shared" si="155"/>
        <v>3</v>
      </c>
      <c r="AD111" s="210">
        <f t="shared" si="156"/>
        <v>14</v>
      </c>
      <c r="AE111" s="208" t="s">
        <v>11</v>
      </c>
      <c r="AF111" s="208">
        <f t="shared" si="157"/>
        <v>12</v>
      </c>
      <c r="AG111" s="211">
        <f>IF(AA111+AC111&gt;0,RANK(sonuc!AI111,sonuc!AI$104:AI$111),"")</f>
        <v>2</v>
      </c>
      <c r="AH111" s="211" t="e">
        <f>#REF!</f>
        <v>#REF!</v>
      </c>
      <c r="AI111" s="212">
        <f>(sonuc!AA111*1000+sonuc!AC111*200+(sonuc!AD111-sonuc!AF111)*20)</f>
        <v>4640</v>
      </c>
      <c r="AJ111" s="109">
        <f>IF(AA111+AC111&gt;0,sonuc!AA111+sonuc!AC111,"")</f>
        <v>7</v>
      </c>
    </row>
    <row r="112" spans="1:36" ht="19.5" thickBot="1">
      <c r="A112" s="382" t="s">
        <v>55</v>
      </c>
      <c r="B112" s="383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3"/>
      <c r="AI112" s="384"/>
      <c r="AJ112" s="109"/>
    </row>
    <row r="113" spans="1:38" ht="16.5" thickBot="1">
      <c r="A113" s="159" t="s">
        <v>0</v>
      </c>
      <c r="B113" s="160" t="s">
        <v>1</v>
      </c>
      <c r="C113" s="376">
        <v>1</v>
      </c>
      <c r="D113" s="377"/>
      <c r="E113" s="378"/>
      <c r="F113" s="376">
        <v>2</v>
      </c>
      <c r="G113" s="377"/>
      <c r="H113" s="378"/>
      <c r="I113" s="376">
        <v>3</v>
      </c>
      <c r="J113" s="377"/>
      <c r="K113" s="378"/>
      <c r="L113" s="376">
        <v>4</v>
      </c>
      <c r="M113" s="377"/>
      <c r="N113" s="378"/>
      <c r="O113" s="376">
        <v>5</v>
      </c>
      <c r="P113" s="377"/>
      <c r="Q113" s="378"/>
      <c r="R113" s="376">
        <v>6</v>
      </c>
      <c r="S113" s="377"/>
      <c r="T113" s="378"/>
      <c r="U113" s="376">
        <v>7</v>
      </c>
      <c r="V113" s="377"/>
      <c r="W113" s="378"/>
      <c r="X113" s="376">
        <v>8</v>
      </c>
      <c r="Y113" s="377"/>
      <c r="Z113" s="378"/>
      <c r="AA113" s="379" t="s">
        <v>10</v>
      </c>
      <c r="AB113" s="380"/>
      <c r="AC113" s="381"/>
      <c r="AD113" s="379" t="s">
        <v>48</v>
      </c>
      <c r="AE113" s="380"/>
      <c r="AF113" s="385"/>
      <c r="AG113" s="161" t="s">
        <v>33</v>
      </c>
      <c r="AH113" s="162" t="e">
        <f>AH103</f>
        <v>#REF!</v>
      </c>
      <c r="AI113" s="163" t="s">
        <v>51</v>
      </c>
      <c r="AJ113" s="103" t="s">
        <v>52</v>
      </c>
    </row>
    <row r="114" spans="1:38" ht="15.75">
      <c r="A114" s="140">
        <v>1</v>
      </c>
      <c r="B114" s="366"/>
      <c r="C114" s="173"/>
      <c r="D114" s="174"/>
      <c r="E114" s="175"/>
      <c r="F114" s="176" t="str">
        <f>IF('Gr 11'!$N$9&lt;&gt;"",'Gr 11'!$N$9,"")</f>
        <v/>
      </c>
      <c r="G114" s="177" t="str">
        <f>IF(H114&lt;&gt;"",":","")</f>
        <v/>
      </c>
      <c r="H114" s="178" t="str">
        <f>IF('Gr 11'!$P$9&lt;&gt;"",'Gr 11'!$P$9,"")</f>
        <v/>
      </c>
      <c r="I114" s="176" t="str">
        <f>IF('Gr 11'!$N$14&lt;&gt;"",'Gr 11'!$N$14,"")</f>
        <v/>
      </c>
      <c r="J114" s="177" t="str">
        <f>IF(K114&lt;&gt;"",":","")</f>
        <v/>
      </c>
      <c r="K114" s="178" t="str">
        <f>IF('Gr 11'!$P$14&lt;&gt;"",'Gr 11'!$P$14,"")</f>
        <v/>
      </c>
      <c r="L114" s="176" t="str">
        <f>IF('Gr 11'!$N$4&lt;&gt;"",'Gr 11'!$N$4,"")</f>
        <v/>
      </c>
      <c r="M114" s="177" t="str">
        <f>IF($N$4&lt;&gt;"",":","")</f>
        <v>:</v>
      </c>
      <c r="N114" s="178" t="str">
        <f>IF('Gr 11'!$P$4&lt;&gt;"",'Gr 11'!$P$4,"")</f>
        <v/>
      </c>
      <c r="O114" s="176" t="str">
        <f>IF('Gr 11'!$E$19&lt;&gt;"",'Gr 11'!$E$19,"")</f>
        <v/>
      </c>
      <c r="P114" s="177" t="str">
        <f>IF(Q114&lt;&gt;"",":","")</f>
        <v/>
      </c>
      <c r="Q114" s="178" t="str">
        <f>IF('Gr 11'!$G$19&lt;&gt;"",'Gr 11'!$G$19,"")</f>
        <v/>
      </c>
      <c r="R114" s="176" t="str">
        <f>IF('Gr 11'!$E$14&lt;&gt;"",'Gr 11'!$E$14,"")</f>
        <v/>
      </c>
      <c r="S114" s="177" t="str">
        <f>IF(T114&lt;&gt;"",":","")</f>
        <v/>
      </c>
      <c r="T114" s="178" t="str">
        <f>IF('Gr 11'!$G$14&lt;&gt;"",'Gr 11'!$G$14,"")</f>
        <v/>
      </c>
      <c r="U114" s="176" t="str">
        <f>IF('Gr 11'!$E$9&lt;&gt;"",'Gr 11'!$E$9,"")</f>
        <v/>
      </c>
      <c r="V114" s="177" t="str">
        <f t="shared" ref="V114:V119" si="164">IF(W114&lt;&gt;"",":","")</f>
        <v/>
      </c>
      <c r="W114" s="178" t="str">
        <f>IF('Gr 11'!$G$9&lt;&gt;"",'Gr 11'!$G$9,"")</f>
        <v/>
      </c>
      <c r="X114" s="176" t="str">
        <f>IF('Gr 11'!$E$4&lt;&gt;"",'Gr 11'!$E$4,"")</f>
        <v/>
      </c>
      <c r="Y114" s="177" t="str">
        <f t="shared" ref="Y114:Y119" si="165">IF(Z114&lt;&gt;"",":","")</f>
        <v/>
      </c>
      <c r="Z114" s="178" t="str">
        <f>IF('Gr 11'!$G$4&lt;&gt;"",'Gr 11'!$G$4,"")</f>
        <v/>
      </c>
      <c r="AA114" s="179">
        <f t="shared" ref="AA114:AA119" si="166">IF(C114&gt;E114,1)+IF(F114&gt;H114,1)+IF(I114&gt;K114,1)+IF(L114&gt;N114,1)+IF(O114&gt;Q114,1)+IF(R114&gt;T114,1)+IF(U114&gt;W114,1)+IF(X114&gt;Z114,1)</f>
        <v>0</v>
      </c>
      <c r="AB114" s="180" t="str">
        <f t="shared" ref="AB114:AB119" si="167">IF(AC114&lt;&gt;"",":","")</f>
        <v>:</v>
      </c>
      <c r="AC114" s="181">
        <f t="shared" ref="AC114:AC119" si="168">IF(E114&gt;C114,1)+IF(H114&gt;F114,1)+IF(K114&gt;I114,1)+IF(N114&gt;L114,1)+IF(Q114&gt;O114,1)+IF(T114&gt;R114,1)+IF(W114&gt;U114,1)+IF(Z114&gt;X114,1)</f>
        <v>0</v>
      </c>
      <c r="AD114" s="182">
        <f t="shared" ref="AD114:AD119" si="169">SUM(C114,F114,I114,L114,O114,R114,U114,X114)</f>
        <v>0</v>
      </c>
      <c r="AE114" s="180" t="s">
        <v>11</v>
      </c>
      <c r="AF114" s="180">
        <f t="shared" ref="AF114:AF119" si="170">SUM(E114,H114,K114,N114,Q114,T114,W114,Z114)</f>
        <v>0</v>
      </c>
      <c r="AG114" s="183" t="str">
        <f>IF(AA114+AC114&gt;0,RANK(sonuc!AI114,sonuc!AI$114:AI$121),"")</f>
        <v/>
      </c>
      <c r="AH114" s="183" t="e">
        <f>#REF!</f>
        <v>#REF!</v>
      </c>
      <c r="AI114" s="184">
        <f>(sonuc!AA114*1000+sonuc!AC114*200+(sonuc!AD114-sonuc!AF114)*20)</f>
        <v>0</v>
      </c>
      <c r="AJ114" s="109" t="str">
        <f>IF(AA114+AC114&gt;0,sonuc!AA114+sonuc!AC114,"")</f>
        <v/>
      </c>
      <c r="AL114" s="119"/>
    </row>
    <row r="115" spans="1:38" ht="15.75">
      <c r="A115" s="120">
        <v>2</v>
      </c>
      <c r="B115" s="366"/>
      <c r="C115" s="185" t="str">
        <f>+H114</f>
        <v/>
      </c>
      <c r="D115" s="186" t="str">
        <f>IF(E115&lt;&gt;"",":","")</f>
        <v/>
      </c>
      <c r="E115" s="187" t="str">
        <f>+F114</f>
        <v/>
      </c>
      <c r="F115" s="188"/>
      <c r="G115" s="189"/>
      <c r="H115" s="190"/>
      <c r="I115" s="191" t="str">
        <f>IF('Gr 11'!$N$5&lt;&gt;"",'Gr 11'!$N$5,"")</f>
        <v/>
      </c>
      <c r="J115" s="186" t="str">
        <f>IF(K115&lt;&gt;"",":","")</f>
        <v/>
      </c>
      <c r="K115" s="192" t="str">
        <f>IF('Gr 11'!$P$5&lt;&gt;"",'Gr 11'!$P$5,"")</f>
        <v/>
      </c>
      <c r="L115" s="191" t="str">
        <f>IF('Gr 11'!$N$15&lt;&gt;"",'Gr 11'!$N$15,"")</f>
        <v/>
      </c>
      <c r="M115" s="186" t="str">
        <f>IF($N$5&lt;&gt;"",":","")</f>
        <v>:</v>
      </c>
      <c r="N115" s="192" t="str">
        <f>IF('Gr 11'!$P$15&lt;&gt;"",'Gr 11'!$P$15,"")</f>
        <v/>
      </c>
      <c r="O115" s="191" t="str">
        <f>IF('Gr 11'!$E$15&lt;&gt;"",'Gr 11'!$E$15,"")</f>
        <v/>
      </c>
      <c r="P115" s="186" t="str">
        <f>IF(Q115&lt;&gt;"",":","")</f>
        <v/>
      </c>
      <c r="Q115" s="192" t="str">
        <f>IF('Gr 11'!$G$15&lt;&gt;"",'Gr 11'!$G$15,"")</f>
        <v/>
      </c>
      <c r="R115" s="191" t="str">
        <f>IF('Gr 11'!$E$10&lt;&gt;"",'Gr 11'!$E$10,"")</f>
        <v/>
      </c>
      <c r="S115" s="186" t="str">
        <f>IF(T115&lt;&gt;"",":","")</f>
        <v/>
      </c>
      <c r="T115" s="192" t="str">
        <f>IF('Gr 11'!$G$10&lt;&gt;"",'Gr 11'!$G$10,"")</f>
        <v/>
      </c>
      <c r="U115" s="191" t="str">
        <f>IF('Gr 11'!$E$5&lt;&gt;"",'Gr 11'!$E$5,"")</f>
        <v/>
      </c>
      <c r="V115" s="186" t="str">
        <f t="shared" si="164"/>
        <v/>
      </c>
      <c r="W115" s="192" t="str">
        <f>IF('Gr 11'!$G$5&lt;&gt;"",'Gr 11'!$G$5,"")</f>
        <v/>
      </c>
      <c r="X115" s="191" t="str">
        <f>IF('Gr 11'!$E$20&lt;&gt;"",'Gr 11'!$E$20,"")</f>
        <v/>
      </c>
      <c r="Y115" s="186" t="str">
        <f t="shared" si="165"/>
        <v/>
      </c>
      <c r="Z115" s="192" t="str">
        <f>IF('Gr 11'!$G$20&lt;&gt;"",'Gr 11'!$G$20,"")</f>
        <v/>
      </c>
      <c r="AA115" s="193">
        <f t="shared" si="166"/>
        <v>0</v>
      </c>
      <c r="AB115" s="194" t="str">
        <f t="shared" si="167"/>
        <v>:</v>
      </c>
      <c r="AC115" s="195">
        <f t="shared" si="168"/>
        <v>0</v>
      </c>
      <c r="AD115" s="196">
        <f t="shared" si="169"/>
        <v>0</v>
      </c>
      <c r="AE115" s="194" t="s">
        <v>11</v>
      </c>
      <c r="AF115" s="194">
        <f t="shared" si="170"/>
        <v>0</v>
      </c>
      <c r="AG115" s="197" t="str">
        <f>IF(AA115+AC115&gt;0,RANK(sonuc!AI115,sonuc!AI$114:AI$121),"")</f>
        <v/>
      </c>
      <c r="AH115" s="197" t="e">
        <f>#REF!</f>
        <v>#REF!</v>
      </c>
      <c r="AI115" s="198">
        <f>(sonuc!AA115*1000+sonuc!AC115*200+(sonuc!AD115-sonuc!AF115)*20)</f>
        <v>0</v>
      </c>
      <c r="AJ115" s="109" t="str">
        <f>IF(AA115+AC115&gt;0,sonuc!AA115+sonuc!AC115,"")</f>
        <v/>
      </c>
    </row>
    <row r="116" spans="1:38" ht="15.75">
      <c r="A116" s="120">
        <v>3</v>
      </c>
      <c r="B116" s="366"/>
      <c r="C116" s="185" t="str">
        <f>+K114</f>
        <v/>
      </c>
      <c r="D116" s="200" t="str">
        <f>IF(E116&lt;&gt;"",":","")</f>
        <v/>
      </c>
      <c r="E116" s="187" t="str">
        <f>+I114</f>
        <v/>
      </c>
      <c r="F116" s="191" t="str">
        <f>+K115</f>
        <v/>
      </c>
      <c r="G116" s="186" t="str">
        <f>IF(H116&lt;&gt;"",":","")</f>
        <v/>
      </c>
      <c r="H116" s="192" t="str">
        <f>+I115</f>
        <v/>
      </c>
      <c r="I116" s="188"/>
      <c r="J116" s="189"/>
      <c r="K116" s="190"/>
      <c r="L116" s="191" t="str">
        <f>IF('Gr 11'!$P$11&lt;&gt;"",'Gr 11'!$P$11,"")</f>
        <v/>
      </c>
      <c r="M116" s="186" t="str">
        <f>IF($N$6&lt;&gt;"",":","")</f>
        <v>:</v>
      </c>
      <c r="N116" s="192" t="str">
        <f>IF('Gr 11'!$N$11&lt;&gt;"",'Gr 11'!$N$11,"")</f>
        <v/>
      </c>
      <c r="O116" s="191" t="str">
        <f>IF('Gr 11'!$E$11&lt;&gt;"",'Gr 11'!$E$11,"")</f>
        <v/>
      </c>
      <c r="P116" s="186" t="str">
        <f>IF(Q116&lt;&gt;"",":","")</f>
        <v/>
      </c>
      <c r="Q116" s="192" t="str">
        <f>IF('Gr 11'!$G$11&lt;&gt;"",'Gr 11'!$G$11,"")</f>
        <v/>
      </c>
      <c r="R116" s="191" t="str">
        <f>IF('Gr 11'!$E$6&lt;&gt;"",'Gr 11'!$E$6,"")</f>
        <v/>
      </c>
      <c r="S116" s="186" t="str">
        <f>IF(T116&lt;&gt;"",":","")</f>
        <v/>
      </c>
      <c r="T116" s="192" t="str">
        <f>IF('Gr 11'!$G$6&lt;&gt;"",'Gr 11'!$G$6,"")</f>
        <v/>
      </c>
      <c r="U116" s="191" t="str">
        <f>IF('Gr 11'!$E$21&lt;&gt;"",'Gr 11'!$E$21,"")</f>
        <v/>
      </c>
      <c r="V116" s="186" t="str">
        <f t="shared" si="164"/>
        <v/>
      </c>
      <c r="W116" s="192" t="str">
        <f>IF('Gr 11'!$G$21&lt;&gt;"",'Gr 11'!$G$21,"")</f>
        <v/>
      </c>
      <c r="X116" s="191" t="str">
        <f>IF('Gr 11'!$E$16&lt;&gt;"",'Gr 11'!$E$16,"")</f>
        <v/>
      </c>
      <c r="Y116" s="186" t="str">
        <f t="shared" si="165"/>
        <v/>
      </c>
      <c r="Z116" s="192" t="str">
        <f>IF('Gr 11'!$G$16&lt;&gt;"",'Gr 11'!$G$16,"")</f>
        <v/>
      </c>
      <c r="AA116" s="193">
        <f t="shared" si="166"/>
        <v>0</v>
      </c>
      <c r="AB116" s="194" t="str">
        <f t="shared" si="167"/>
        <v>:</v>
      </c>
      <c r="AC116" s="195">
        <f t="shared" si="168"/>
        <v>0</v>
      </c>
      <c r="AD116" s="196">
        <f t="shared" si="169"/>
        <v>0</v>
      </c>
      <c r="AE116" s="194" t="s">
        <v>11</v>
      </c>
      <c r="AF116" s="194">
        <f t="shared" si="170"/>
        <v>0</v>
      </c>
      <c r="AG116" s="197" t="str">
        <f>IF(AA116+AC116&gt;0,RANK(sonuc!AI116,sonuc!AI$114:AI$121),"")</f>
        <v/>
      </c>
      <c r="AH116" s="197" t="e">
        <f>#REF!</f>
        <v>#REF!</v>
      </c>
      <c r="AI116" s="198">
        <f>(sonuc!AA116*1000+sonuc!AC116*200+(sonuc!AD116-sonuc!AF116)*20)</f>
        <v>0</v>
      </c>
      <c r="AJ116" s="109" t="str">
        <f>IF(AA116+AC116&gt;0,sonuc!AA116+sonuc!AC116,"")</f>
        <v/>
      </c>
      <c r="AK116" s="119"/>
    </row>
    <row r="117" spans="1:38" ht="15.75">
      <c r="A117" s="120">
        <v>4</v>
      </c>
      <c r="B117" s="366"/>
      <c r="C117" s="185" t="str">
        <f>+N114</f>
        <v/>
      </c>
      <c r="D117" s="186" t="str">
        <f>IF(E117&lt;&gt;"",":","")</f>
        <v/>
      </c>
      <c r="E117" s="187" t="str">
        <f>+L114</f>
        <v/>
      </c>
      <c r="F117" s="185" t="str">
        <f>+N115</f>
        <v/>
      </c>
      <c r="G117" s="186" t="str">
        <f>IF(H117&lt;&gt;"",":","")</f>
        <v/>
      </c>
      <c r="H117" s="187" t="str">
        <f>+L115</f>
        <v/>
      </c>
      <c r="I117" s="185" t="str">
        <f>+N116</f>
        <v/>
      </c>
      <c r="J117" s="186" t="str">
        <f>IF(K117&lt;&gt;"",":","")</f>
        <v/>
      </c>
      <c r="K117" s="187" t="str">
        <f>+L116</f>
        <v/>
      </c>
      <c r="L117" s="188"/>
      <c r="M117" s="189"/>
      <c r="N117" s="190"/>
      <c r="O117" s="191" t="str">
        <f>IF('Gr 11'!$E$7&lt;&gt;"",'Gr 11'!$E$7,"")</f>
        <v/>
      </c>
      <c r="P117" s="186" t="str">
        <f>IF(Q117&lt;&gt;"",":","")</f>
        <v/>
      </c>
      <c r="Q117" s="192" t="str">
        <f>IF('Gr 11'!$G$7&lt;&gt;"",'Gr 11'!$G$7,"")</f>
        <v/>
      </c>
      <c r="R117" s="191" t="str">
        <f>IF('Gr 11'!$E$22&lt;&gt;"",'Gr 11'!$E$22,"")</f>
        <v/>
      </c>
      <c r="S117" s="186" t="str">
        <f>IF(T117&lt;&gt;"",":","")</f>
        <v/>
      </c>
      <c r="T117" s="192" t="str">
        <f>IF('Gr 11'!$G$22&lt;&gt;"",'Gr 11'!$G$22,"")</f>
        <v/>
      </c>
      <c r="U117" s="191" t="str">
        <f>IF('Gr 11'!$E$17&lt;&gt;"",'Gr 11'!$E$17,"")</f>
        <v/>
      </c>
      <c r="V117" s="186" t="str">
        <f t="shared" si="164"/>
        <v/>
      </c>
      <c r="W117" s="192" t="str">
        <f>IF('Gr 11'!$G$17&lt;&gt;"",'Gr 11'!$G$17,"")</f>
        <v/>
      </c>
      <c r="X117" s="191" t="str">
        <f>IF('Gr 11'!$E$12&lt;&gt;"",'Gr 11'!$E$12,"")</f>
        <v/>
      </c>
      <c r="Y117" s="186" t="str">
        <f t="shared" si="165"/>
        <v/>
      </c>
      <c r="Z117" s="192" t="str">
        <f>IF('Gr 11'!$G$12&lt;&gt;"",'Gr 11'!$G$12,"")</f>
        <v/>
      </c>
      <c r="AA117" s="193">
        <f t="shared" si="166"/>
        <v>0</v>
      </c>
      <c r="AB117" s="194" t="str">
        <f t="shared" si="167"/>
        <v>:</v>
      </c>
      <c r="AC117" s="195">
        <f t="shared" si="168"/>
        <v>0</v>
      </c>
      <c r="AD117" s="196">
        <f t="shared" si="169"/>
        <v>0</v>
      </c>
      <c r="AE117" s="194" t="s">
        <v>11</v>
      </c>
      <c r="AF117" s="194">
        <f t="shared" si="170"/>
        <v>0</v>
      </c>
      <c r="AG117" s="197" t="str">
        <f>IF(AA117+AC117&gt;0,RANK(sonuc!AI117,sonuc!AI$114:AI$121),"")</f>
        <v/>
      </c>
      <c r="AH117" s="197" t="e">
        <f>#REF!</f>
        <v>#REF!</v>
      </c>
      <c r="AI117" s="198">
        <f>(sonuc!AA117*1000+sonuc!AC117*200+(sonuc!AD117-sonuc!AF117)*20)</f>
        <v>0</v>
      </c>
      <c r="AJ117" s="109" t="str">
        <f>IF(AA117+AC117&gt;0,sonuc!AA117+sonuc!AC117,"")</f>
        <v/>
      </c>
      <c r="AK117" s="119"/>
    </row>
    <row r="118" spans="1:38" ht="15.75">
      <c r="A118" s="120">
        <v>5</v>
      </c>
      <c r="B118" s="366"/>
      <c r="C118" s="185" t="str">
        <f>+Q114</f>
        <v/>
      </c>
      <c r="D118" s="194" t="str">
        <f>IF(E118&lt;&gt;"",":","")</f>
        <v/>
      </c>
      <c r="E118" s="187" t="str">
        <f>+O114</f>
        <v/>
      </c>
      <c r="F118" s="191" t="str">
        <f>+Q115</f>
        <v/>
      </c>
      <c r="G118" s="186" t="str">
        <f>IF(H118&lt;&gt;"",":","")</f>
        <v/>
      </c>
      <c r="H118" s="192" t="str">
        <f>+O115</f>
        <v/>
      </c>
      <c r="I118" s="191" t="str">
        <f>+Q116</f>
        <v/>
      </c>
      <c r="J118" s="186" t="str">
        <f>IF(K118&lt;&gt;"",":","")</f>
        <v/>
      </c>
      <c r="K118" s="187" t="str">
        <f>+O116</f>
        <v/>
      </c>
      <c r="L118" s="191" t="str">
        <f>+Q117</f>
        <v/>
      </c>
      <c r="M118" s="186" t="str">
        <f>IF(N118&lt;&gt;"",":","")</f>
        <v/>
      </c>
      <c r="N118" s="192" t="str">
        <f>+O117</f>
        <v/>
      </c>
      <c r="O118" s="188"/>
      <c r="P118" s="189"/>
      <c r="Q118" s="190"/>
      <c r="R118" s="191" t="str">
        <f>IF('Gr 11'!$N$7&lt;&gt;"",'Gr 11'!$N$7,"")</f>
        <v/>
      </c>
      <c r="S118" s="186" t="str">
        <f>IF(T118&lt;&gt;"",":","")</f>
        <v/>
      </c>
      <c r="T118" s="192" t="str">
        <f>IF('Gr 11'!$P$7&lt;&gt;"",'Gr 11'!$P$7,"")</f>
        <v/>
      </c>
      <c r="U118" s="191" t="str">
        <f>IF('Gr 11'!$P$12&lt;&gt;"",'Gr 11'!$P$12,"")</f>
        <v/>
      </c>
      <c r="V118" s="186" t="str">
        <f t="shared" si="164"/>
        <v/>
      </c>
      <c r="W118" s="192" t="str">
        <f>IF('Gr 11'!$N$12&lt;&gt;"",'Gr 11'!$N$12,"")</f>
        <v/>
      </c>
      <c r="X118" s="191" t="str">
        <f>IF('Gr 11'!$P$16&lt;&gt;"",'Gr 11'!$P$16,"")</f>
        <v/>
      </c>
      <c r="Y118" s="186" t="str">
        <f t="shared" si="165"/>
        <v/>
      </c>
      <c r="Z118" s="192" t="str">
        <f>IF('Gr 11'!$N$16&lt;&gt;"",'Gr 11'!$N$16,"")</f>
        <v/>
      </c>
      <c r="AA118" s="193">
        <f t="shared" si="166"/>
        <v>0</v>
      </c>
      <c r="AB118" s="194" t="str">
        <f t="shared" si="167"/>
        <v>:</v>
      </c>
      <c r="AC118" s="195">
        <f t="shared" si="168"/>
        <v>0</v>
      </c>
      <c r="AD118" s="196">
        <f t="shared" si="169"/>
        <v>0</v>
      </c>
      <c r="AE118" s="194" t="s">
        <v>11</v>
      </c>
      <c r="AF118" s="194">
        <f t="shared" si="170"/>
        <v>0</v>
      </c>
      <c r="AG118" s="197" t="str">
        <f>IF(AA118+AC118&gt;0,RANK(sonuc!AI118,sonuc!AI$114:AI$121),"")</f>
        <v/>
      </c>
      <c r="AH118" s="197" t="e">
        <f>#REF!</f>
        <v>#REF!</v>
      </c>
      <c r="AI118" s="198">
        <f>(sonuc!AA118*1000+sonuc!AC118*200+(sonuc!AD118-sonuc!AF118)*20)</f>
        <v>0</v>
      </c>
      <c r="AJ118" s="109" t="str">
        <f>IF(AA118+AC118&gt;0,sonuc!AA118+sonuc!AC118,"")</f>
        <v/>
      </c>
      <c r="AK118" s="119"/>
    </row>
    <row r="119" spans="1:38" ht="15.75">
      <c r="A119" s="120">
        <v>6</v>
      </c>
      <c r="B119" s="367"/>
      <c r="C119" s="185" t="str">
        <f>+T114</f>
        <v/>
      </c>
      <c r="D119" s="186" t="str">
        <f>IF(E119&lt;&gt;"",":","")</f>
        <v/>
      </c>
      <c r="E119" s="187" t="str">
        <f>+R114</f>
        <v/>
      </c>
      <c r="F119" s="185" t="str">
        <f>+T115</f>
        <v/>
      </c>
      <c r="G119" s="186" t="str">
        <f>IF(H119&lt;&gt;"",":","")</f>
        <v/>
      </c>
      <c r="H119" s="187" t="str">
        <f>+R115</f>
        <v/>
      </c>
      <c r="I119" s="185" t="str">
        <f>+T116</f>
        <v/>
      </c>
      <c r="J119" s="186" t="str">
        <f>IF(K119&lt;&gt;"",":","")</f>
        <v/>
      </c>
      <c r="K119" s="187" t="str">
        <f>+R116</f>
        <v/>
      </c>
      <c r="L119" s="185" t="str">
        <f>+T117</f>
        <v/>
      </c>
      <c r="M119" s="186" t="str">
        <f>IF(N119&lt;&gt;"",":","")</f>
        <v/>
      </c>
      <c r="N119" s="187" t="str">
        <f>+R117</f>
        <v/>
      </c>
      <c r="O119" s="185" t="str">
        <f>+T118</f>
        <v/>
      </c>
      <c r="P119" s="186" t="str">
        <f>IF(Q119&lt;&gt;"",":","")</f>
        <v/>
      </c>
      <c r="Q119" s="187" t="str">
        <f>+R118</f>
        <v/>
      </c>
      <c r="R119" s="188"/>
      <c r="S119" s="189"/>
      <c r="T119" s="190"/>
      <c r="U119" s="191" t="str">
        <f>IF('Gr 11'!$P$17&lt;&gt;"",'Gr 11'!$P$17,"")</f>
        <v/>
      </c>
      <c r="V119" s="186" t="str">
        <f t="shared" si="164"/>
        <v/>
      </c>
      <c r="W119" s="192" t="str">
        <f>IF('Gr 11'!$N$17&lt;&gt;"",'Gr 11'!$N$17,"")</f>
        <v/>
      </c>
      <c r="X119" s="191" t="str">
        <f>IF('Gr 11'!$P$10&lt;&gt;"",'Gr 11'!$P$10,"")</f>
        <v/>
      </c>
      <c r="Y119" s="186" t="str">
        <f t="shared" si="165"/>
        <v/>
      </c>
      <c r="Z119" s="192" t="str">
        <f>IF('Gr 11'!$N$10&lt;&gt;"",'Gr 11'!$N$10,"")</f>
        <v/>
      </c>
      <c r="AA119" s="193">
        <f t="shared" si="166"/>
        <v>0</v>
      </c>
      <c r="AB119" s="194" t="str">
        <f t="shared" si="167"/>
        <v>:</v>
      </c>
      <c r="AC119" s="195">
        <f t="shared" si="168"/>
        <v>0</v>
      </c>
      <c r="AD119" s="196">
        <f t="shared" si="169"/>
        <v>0</v>
      </c>
      <c r="AE119" s="194" t="s">
        <v>11</v>
      </c>
      <c r="AF119" s="194">
        <f t="shared" si="170"/>
        <v>0</v>
      </c>
      <c r="AG119" s="197" t="str">
        <f>IF(AA119+AC119&gt;0,RANK(sonuc!AI119,sonuc!AI$114:AI$121),"")</f>
        <v/>
      </c>
      <c r="AH119" s="197" t="e">
        <f>#REF!</f>
        <v>#REF!</v>
      </c>
      <c r="AI119" s="198">
        <f>(sonuc!AA119*1000+sonuc!AC119*200+(sonuc!AD119-sonuc!AF119)*20)</f>
        <v>0</v>
      </c>
      <c r="AJ119" s="109" t="str">
        <f>IF(AA119+AC119&gt;0,sonuc!AA119+sonuc!AC119,"")</f>
        <v/>
      </c>
    </row>
    <row r="120" spans="1:38" ht="15.75">
      <c r="A120" s="120">
        <v>7</v>
      </c>
      <c r="B120" s="199"/>
      <c r="C120" s="185" t="str">
        <f>+W114</f>
        <v/>
      </c>
      <c r="D120" s="194" t="str">
        <f t="shared" ref="D120:D121" si="171">IF(E120&lt;&gt;"",":","")</f>
        <v/>
      </c>
      <c r="E120" s="187" t="str">
        <f>+U114</f>
        <v/>
      </c>
      <c r="F120" s="191" t="str">
        <f>+W115</f>
        <v/>
      </c>
      <c r="G120" s="186" t="str">
        <f t="shared" ref="G120:G121" si="172">IF(H120&lt;&gt;"",":","")</f>
        <v/>
      </c>
      <c r="H120" s="192" t="str">
        <f>+U115</f>
        <v/>
      </c>
      <c r="I120" s="191" t="str">
        <f>+W116</f>
        <v/>
      </c>
      <c r="J120" s="186" t="str">
        <f t="shared" ref="J120:J121" si="173">IF(K120&lt;&gt;"",":","")</f>
        <v/>
      </c>
      <c r="K120" s="192" t="str">
        <f>+U116</f>
        <v/>
      </c>
      <c r="L120" s="191" t="str">
        <f>+W117</f>
        <v/>
      </c>
      <c r="M120" s="186" t="str">
        <f t="shared" ref="M120:M121" si="174">IF(N120&lt;&gt;"",":","")</f>
        <v/>
      </c>
      <c r="N120" s="192" t="str">
        <f>+U117</f>
        <v/>
      </c>
      <c r="O120" s="191" t="str">
        <f>+W118</f>
        <v/>
      </c>
      <c r="P120" s="186" t="str">
        <f t="shared" ref="P120:P121" si="175">IF(Q120&lt;&gt;"",":","")</f>
        <v/>
      </c>
      <c r="Q120" s="192" t="str">
        <f>+U118</f>
        <v/>
      </c>
      <c r="R120" s="191" t="str">
        <f>+W119</f>
        <v/>
      </c>
      <c r="S120" s="186" t="str">
        <f t="shared" ref="S120:S121" si="176">IF(T120&lt;&gt;"",":","")</f>
        <v/>
      </c>
      <c r="T120" s="192" t="str">
        <f>+U119</f>
        <v/>
      </c>
      <c r="U120" s="188"/>
      <c r="V120" s="189"/>
      <c r="W120" s="190"/>
      <c r="X120" s="191" t="str">
        <f>IF('Gr 11'!$P$6&lt;&gt;"",'Gr 11'!$P$6,"")</f>
        <v/>
      </c>
      <c r="Y120" s="186" t="str">
        <f t="shared" ref="Y120" si="177">IF(Z120&lt;&gt;"",":","")</f>
        <v/>
      </c>
      <c r="Z120" s="192" t="str">
        <f>IF('Gr 11'!$N$6&lt;&gt;"",'Gr 11'!$N$6,"")</f>
        <v/>
      </c>
      <c r="AA120" s="193">
        <f t="shared" ref="AA120:AA121" si="178">IF(C120&gt;E120,1)+IF(F120&gt;H120,1)+IF(I120&gt;K120,1)+IF(L120&gt;N120,1)+IF(O120&gt;Q120,1)+IF(R120&gt;T120,1)+IF(U120&gt;W120,1)+IF(X120&gt;Z120,1)</f>
        <v>0</v>
      </c>
      <c r="AB120" s="194" t="str">
        <f t="shared" ref="AB120:AB121" si="179">IF(AC120&lt;&gt;"",":","")</f>
        <v>:</v>
      </c>
      <c r="AC120" s="195">
        <f t="shared" ref="AC120:AC121" si="180">IF(E120&gt;C120,1)+IF(H120&gt;F120,1)+IF(K120&gt;I120,1)+IF(N120&gt;L120,1)+IF(Q120&gt;O120,1)+IF(T120&gt;R120,1)+IF(W120&gt;U120,1)+IF(Z120&gt;X120,1)</f>
        <v>0</v>
      </c>
      <c r="AD120" s="196">
        <f t="shared" ref="AD120:AD121" si="181">SUM(C120,F120,I120,L120,O120,R120,U120,X120)</f>
        <v>0</v>
      </c>
      <c r="AE120" s="194" t="s">
        <v>11</v>
      </c>
      <c r="AF120" s="194">
        <f t="shared" ref="AF120:AF121" si="182">SUM(E120,H120,K120,N120,Q120,T120,W120,Z120)</f>
        <v>0</v>
      </c>
      <c r="AG120" s="197" t="str">
        <f>IF(AA120+AC120&gt;0,RANK(sonuc!AI120,sonuc!AI$114:AI$121),"")</f>
        <v/>
      </c>
      <c r="AH120" s="197" t="e">
        <f>#REF!</f>
        <v>#REF!</v>
      </c>
      <c r="AI120" s="198">
        <f>(sonuc!AA120*1000+sonuc!AC120*200+(sonuc!AD120-sonuc!AF120)*20)</f>
        <v>0</v>
      </c>
      <c r="AJ120" s="109" t="str">
        <f>IF(AA120+AC120&gt;0,sonuc!AA120+sonuc!AC120,"")</f>
        <v/>
      </c>
    </row>
    <row r="121" spans="1:38" ht="16.5" thickBot="1">
      <c r="A121" s="170">
        <v>8</v>
      </c>
      <c r="B121" s="272"/>
      <c r="C121" s="222" t="str">
        <f>+Z114</f>
        <v/>
      </c>
      <c r="D121" s="223" t="str">
        <f t="shared" si="171"/>
        <v/>
      </c>
      <c r="E121" s="224" t="str">
        <f>+X114</f>
        <v/>
      </c>
      <c r="F121" s="222" t="str">
        <f>+Z115</f>
        <v/>
      </c>
      <c r="G121" s="223" t="str">
        <f t="shared" si="172"/>
        <v/>
      </c>
      <c r="H121" s="224" t="str">
        <f>+X115</f>
        <v/>
      </c>
      <c r="I121" s="222" t="str">
        <f>+Z116</f>
        <v/>
      </c>
      <c r="J121" s="223" t="str">
        <f t="shared" si="173"/>
        <v/>
      </c>
      <c r="K121" s="224" t="str">
        <f>+X116</f>
        <v/>
      </c>
      <c r="L121" s="222" t="str">
        <f>+Z117</f>
        <v/>
      </c>
      <c r="M121" s="223" t="str">
        <f t="shared" si="174"/>
        <v/>
      </c>
      <c r="N121" s="224" t="str">
        <f>+X117</f>
        <v/>
      </c>
      <c r="O121" s="222" t="str">
        <f>+Z118</f>
        <v/>
      </c>
      <c r="P121" s="223" t="str">
        <f t="shared" si="175"/>
        <v/>
      </c>
      <c r="Q121" s="224" t="str">
        <f>+X118</f>
        <v/>
      </c>
      <c r="R121" s="222" t="str">
        <f>+Z119</f>
        <v/>
      </c>
      <c r="S121" s="223" t="str">
        <f t="shared" si="176"/>
        <v/>
      </c>
      <c r="T121" s="224" t="str">
        <f>+X119</f>
        <v/>
      </c>
      <c r="U121" s="222" t="str">
        <f>+Z120</f>
        <v/>
      </c>
      <c r="V121" s="223" t="str">
        <f>IF(W121&lt;&gt;"",":","")</f>
        <v/>
      </c>
      <c r="W121" s="224" t="str">
        <f>+X120</f>
        <v/>
      </c>
      <c r="X121" s="225"/>
      <c r="Y121" s="226"/>
      <c r="Z121" s="227"/>
      <c r="AA121" s="228">
        <f t="shared" si="178"/>
        <v>0</v>
      </c>
      <c r="AB121" s="229" t="str">
        <f t="shared" si="179"/>
        <v>:</v>
      </c>
      <c r="AC121" s="230">
        <f t="shared" si="180"/>
        <v>0</v>
      </c>
      <c r="AD121" s="231">
        <f t="shared" si="181"/>
        <v>0</v>
      </c>
      <c r="AE121" s="229" t="s">
        <v>11</v>
      </c>
      <c r="AF121" s="229">
        <f t="shared" si="182"/>
        <v>0</v>
      </c>
      <c r="AG121" s="221" t="str">
        <f>IF(AA121+AC121&gt;0,RANK(sonuc!AI121,sonuc!AI$114:AI$121),"")</f>
        <v/>
      </c>
      <c r="AH121" s="221" t="e">
        <f>#REF!</f>
        <v>#REF!</v>
      </c>
      <c r="AI121" s="232">
        <f>(sonuc!AA121*1000+sonuc!AC121*200+(sonuc!AD121-sonuc!AF121)*20)</f>
        <v>0</v>
      </c>
      <c r="AJ121" s="109" t="str">
        <f>IF(AA121+AC121&gt;0,sonuc!AA121+sonuc!AC121,"")</f>
        <v/>
      </c>
    </row>
    <row r="122" spans="1:38" ht="19.5" thickBot="1">
      <c r="A122" s="373" t="s">
        <v>32</v>
      </c>
      <c r="B122" s="374"/>
      <c r="C122" s="374"/>
      <c r="D122" s="374"/>
      <c r="E122" s="374"/>
      <c r="F122" s="374"/>
      <c r="G122" s="374"/>
      <c r="H122" s="374"/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74"/>
      <c r="AA122" s="374"/>
      <c r="AB122" s="374"/>
      <c r="AC122" s="374"/>
      <c r="AD122" s="374"/>
      <c r="AE122" s="374"/>
      <c r="AF122" s="374"/>
      <c r="AG122" s="374"/>
      <c r="AH122" s="374"/>
      <c r="AI122" s="375"/>
      <c r="AJ122" s="109"/>
    </row>
    <row r="123" spans="1:38" ht="16.5" thickBot="1">
      <c r="A123" s="159" t="s">
        <v>0</v>
      </c>
      <c r="B123" s="160" t="s">
        <v>1</v>
      </c>
      <c r="C123" s="376">
        <v>1</v>
      </c>
      <c r="D123" s="377"/>
      <c r="E123" s="378"/>
      <c r="F123" s="376">
        <v>2</v>
      </c>
      <c r="G123" s="377"/>
      <c r="H123" s="378"/>
      <c r="I123" s="376">
        <v>3</v>
      </c>
      <c r="J123" s="377"/>
      <c r="K123" s="378"/>
      <c r="L123" s="376">
        <v>4</v>
      </c>
      <c r="M123" s="377"/>
      <c r="N123" s="378"/>
      <c r="O123" s="376">
        <v>5</v>
      </c>
      <c r="P123" s="377"/>
      <c r="Q123" s="378"/>
      <c r="R123" s="376">
        <v>6</v>
      </c>
      <c r="S123" s="377"/>
      <c r="T123" s="378"/>
      <c r="U123" s="376">
        <v>7</v>
      </c>
      <c r="V123" s="377"/>
      <c r="W123" s="378"/>
      <c r="X123" s="376">
        <v>8</v>
      </c>
      <c r="Y123" s="377"/>
      <c r="Z123" s="378"/>
      <c r="AA123" s="379" t="s">
        <v>10</v>
      </c>
      <c r="AB123" s="380"/>
      <c r="AC123" s="381"/>
      <c r="AD123" s="379" t="s">
        <v>48</v>
      </c>
      <c r="AE123" s="380"/>
      <c r="AF123" s="385"/>
      <c r="AG123" s="161" t="s">
        <v>33</v>
      </c>
      <c r="AH123" s="162" t="e">
        <f>AH113</f>
        <v>#REF!</v>
      </c>
      <c r="AI123" s="163" t="s">
        <v>51</v>
      </c>
      <c r="AJ123" s="103" t="s">
        <v>52</v>
      </c>
    </row>
    <row r="124" spans="1:38" ht="18.75">
      <c r="A124" s="140">
        <v>1</v>
      </c>
      <c r="B124" s="141"/>
      <c r="C124" s="142"/>
      <c r="D124" s="143"/>
      <c r="E124" s="144"/>
      <c r="F124" s="145" t="str">
        <f>IF('Gr 12'!$N$9&lt;&gt;"",'Gr 12'!$N$9,"")</f>
        <v/>
      </c>
      <c r="G124" s="146" t="str">
        <f>IF(H124&lt;&gt;"",":","")</f>
        <v/>
      </c>
      <c r="H124" s="147" t="str">
        <f>IF('Gr 12'!$P$9&lt;&gt;"",'Gr 12'!$P$9,"")</f>
        <v/>
      </c>
      <c r="I124" s="145" t="str">
        <f>IF('Gr 12'!$N$14&lt;&gt;"",'Gr 12'!$N$14,"")</f>
        <v/>
      </c>
      <c r="J124" s="146" t="str">
        <f>IF(K124&lt;&gt;"",":","")</f>
        <v/>
      </c>
      <c r="K124" s="147" t="str">
        <f>IF('Gr 12'!$P$14&lt;&gt;"",'Gr 12'!$P$14,"")</f>
        <v/>
      </c>
      <c r="L124" s="145" t="str">
        <f>IF('Gr 12'!$N$4&lt;&gt;"",'Gr 12'!$N$4,"")</f>
        <v/>
      </c>
      <c r="M124" s="146" t="str">
        <f>IF($N$4&lt;&gt;"",":","")</f>
        <v>:</v>
      </c>
      <c r="N124" s="147" t="str">
        <f>IF('Gr 12'!$P$4&lt;&gt;"",'Gr 12'!$P$4,"")</f>
        <v/>
      </c>
      <c r="O124" s="145" t="str">
        <f>IF('Gr 12'!$E$19&lt;&gt;"",'Gr 12'!$E$19,"")</f>
        <v/>
      </c>
      <c r="P124" s="146" t="str">
        <f>IF(Q124&lt;&gt;"",":","")</f>
        <v/>
      </c>
      <c r="Q124" s="147" t="str">
        <f>IF('Gr 12'!$G$19&lt;&gt;"",'Gr 12'!$G$19,"")</f>
        <v/>
      </c>
      <c r="R124" s="145" t="str">
        <f>IF('Gr 12'!$E$14&lt;&gt;"",'Gr 12'!$E$14,"")</f>
        <v/>
      </c>
      <c r="S124" s="146" t="str">
        <f>IF(T124&lt;&gt;"",":","")</f>
        <v/>
      </c>
      <c r="T124" s="147" t="str">
        <f>IF('Gr 12'!$G$14&lt;&gt;"",'Gr 12'!$G$14,"")</f>
        <v/>
      </c>
      <c r="U124" s="145" t="str">
        <f>IF('Gr 12'!$E$9&lt;&gt;"",'Gr 12'!$E$9,"")</f>
        <v/>
      </c>
      <c r="V124" s="146" t="str">
        <f t="shared" ref="V124:V129" si="183">IF(W124&lt;&gt;"",":","")</f>
        <v/>
      </c>
      <c r="W124" s="147" t="str">
        <f>IF('Gr 12'!$G$9&lt;&gt;"",'Gr 12'!$G$9,"")</f>
        <v/>
      </c>
      <c r="X124" s="145" t="str">
        <f>IF('Gr 12'!$E$4&lt;&gt;"",'Gr 12'!$E$4,"")</f>
        <v/>
      </c>
      <c r="Y124" s="146" t="str">
        <f t="shared" ref="Y124:Y130" si="184">IF(Z124&lt;&gt;"",":","")</f>
        <v/>
      </c>
      <c r="Z124" s="147" t="str">
        <f>IF('Gr 12'!$G$4&lt;&gt;"",'Gr 12'!$G$4,"")</f>
        <v/>
      </c>
      <c r="AA124" s="148">
        <f>IF(C124&gt;E124,1)+IF(F124&gt;H124,1)+IF(I124&gt;K124,1)+IF(L124&gt;N124,1)+IF(O124&gt;Q124,1)+IF(R124&gt;T124,1)+IF(U124&gt;W124,1)+IF(X124&gt;Z124,1)</f>
        <v>0</v>
      </c>
      <c r="AB124" s="149" t="str">
        <f t="shared" ref="AB124" si="185">IF(AC124&lt;&gt;"",":","")</f>
        <v>:</v>
      </c>
      <c r="AC124" s="150">
        <f>IF(E124&gt;C124,1)+IF(H124&gt;F124,1)+IF(K124&gt;I124,1)+IF(N124&gt;L124,1)+IF(Q124&gt;O124,1)+IF(T124&gt;R124,1)+IF(W124&gt;U124,1)+IF(Z124&gt;X124,1)</f>
        <v>0</v>
      </c>
      <c r="AD124" s="151">
        <f>SUM(C124,F124,I124,L124,O124,R124,U124,X124)</f>
        <v>0</v>
      </c>
      <c r="AE124" s="149" t="s">
        <v>11</v>
      </c>
      <c r="AF124" s="149">
        <f>SUM(E124,H124,K124,N124,Q124,T124,W124,Z124)</f>
        <v>0</v>
      </c>
      <c r="AG124" s="152" t="str">
        <f>IF(AA124+AC124&gt;0,RANK(sonuc!AI124,sonuc!AI$124:AI$131),"")</f>
        <v/>
      </c>
      <c r="AH124" s="158" t="e">
        <f>#REF!</f>
        <v>#REF!</v>
      </c>
      <c r="AI124" s="153">
        <f>(sonuc!AA124*1000+sonuc!AC124*200+(sonuc!AD124-sonuc!AF124)*20)</f>
        <v>0</v>
      </c>
      <c r="AJ124" s="109" t="str">
        <f>IF(AA124+AC124&gt;0,sonuc!AA124+sonuc!AC124,"")</f>
        <v/>
      </c>
    </row>
    <row r="125" spans="1:38" ht="18.75">
      <c r="A125" s="120">
        <v>2</v>
      </c>
      <c r="B125" s="121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2">
        <f t="shared" ref="AA125:AA131" si="186">IF(C125&gt;E125,1)+IF(F125&gt;H125,1)+IF(I125&gt;K125,1)+IF(L125&gt;N125,1)+IF(O125&gt;Q125,1)+IF(R125&gt;T125,1)+IF(U125&gt;W125,1)+IF(X125&gt;Z125,1)</f>
        <v>0</v>
      </c>
      <c r="AB125" s="123" t="str">
        <f t="shared" ref="AB125:AB131" si="187">IF(AC125&lt;&gt;"",":","")</f>
        <v>:</v>
      </c>
      <c r="AC125" s="124">
        <f t="shared" ref="AC125:AC131" si="188">IF(E125&gt;C125,1)+IF(H125&gt;F125,1)+IF(K125&gt;I125,1)+IF(N125&gt;L125,1)+IF(Q125&gt;O125,1)+IF(T125&gt;R125,1)+IF(W125&gt;U125,1)+IF(Z125&gt;X125,1)</f>
        <v>0</v>
      </c>
      <c r="AD125" s="125">
        <f t="shared" ref="AD125:AD131" si="189">SUM(C125,F125,I125,L125,O125,R125,U125,X125)</f>
        <v>0</v>
      </c>
      <c r="AE125" s="123" t="s">
        <v>11</v>
      </c>
      <c r="AF125" s="123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7" t="e">
        <f>#REF!</f>
        <v>#REF!</v>
      </c>
      <c r="AI125" s="126">
        <f>(sonuc!AA125*1000+sonuc!AC125*200+(sonuc!AD125-sonuc!AF125)*20)</f>
        <v>0</v>
      </c>
      <c r="AJ125" s="109" t="str">
        <f>IF(AA125+AC125&gt;0,sonuc!AA125+sonuc!AC125,"")</f>
        <v/>
      </c>
    </row>
    <row r="126" spans="1:38" ht="18.75">
      <c r="A126" s="120">
        <v>3</v>
      </c>
      <c r="B126" s="121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2">
        <f t="shared" si="186"/>
        <v>0</v>
      </c>
      <c r="AB126" s="123" t="str">
        <f t="shared" si="187"/>
        <v>:</v>
      </c>
      <c r="AC126" s="124">
        <f t="shared" si="188"/>
        <v>0</v>
      </c>
      <c r="AD126" s="125">
        <f t="shared" si="189"/>
        <v>0</v>
      </c>
      <c r="AE126" s="123" t="s">
        <v>11</v>
      </c>
      <c r="AF126" s="123">
        <f t="shared" si="190"/>
        <v>0</v>
      </c>
      <c r="AG126" s="28" t="str">
        <f>IF(AA126+AC126&gt;0,RANK(sonuc!AI126,sonuc!AI$124:AI$131),"")</f>
        <v/>
      </c>
      <c r="AH126" s="127" t="e">
        <f>#REF!</f>
        <v>#REF!</v>
      </c>
      <c r="AI126" s="126">
        <f>(sonuc!AA126*1000+sonuc!AC126*200+(sonuc!AD126-sonuc!AF126)*20)</f>
        <v>0</v>
      </c>
      <c r="AJ126" s="109" t="str">
        <f>IF(AA126+AC126&gt;0,sonuc!AA126+sonuc!AC126,"")</f>
        <v/>
      </c>
    </row>
    <row r="127" spans="1:38" ht="18.75">
      <c r="A127" s="120">
        <v>4</v>
      </c>
      <c r="B127" s="121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2">
        <f t="shared" si="186"/>
        <v>0</v>
      </c>
      <c r="AB127" s="123" t="str">
        <f t="shared" si="187"/>
        <v>:</v>
      </c>
      <c r="AC127" s="124">
        <f t="shared" si="188"/>
        <v>0</v>
      </c>
      <c r="AD127" s="125">
        <f t="shared" si="189"/>
        <v>0</v>
      </c>
      <c r="AE127" s="123" t="s">
        <v>11</v>
      </c>
      <c r="AF127" s="123">
        <f t="shared" si="190"/>
        <v>0</v>
      </c>
      <c r="AG127" s="28" t="str">
        <f>IF(AA127+AC127&gt;0,RANK(sonuc!AI127,sonuc!AI$124:AI$131),"")</f>
        <v/>
      </c>
      <c r="AH127" s="127" t="e">
        <f>#REF!</f>
        <v>#REF!</v>
      </c>
      <c r="AI127" s="126">
        <f>(sonuc!AA127*1000+sonuc!AC127*200+(sonuc!AD127-sonuc!AF127)*20)</f>
        <v>0</v>
      </c>
      <c r="AJ127" s="109" t="str">
        <f>IF(AA127+AC127&gt;0,sonuc!AA127+sonuc!AC127,"")</f>
        <v/>
      </c>
    </row>
    <row r="128" spans="1:38" ht="18.75">
      <c r="A128" s="120">
        <v>5</v>
      </c>
      <c r="B128" s="121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2">
        <f t="shared" si="186"/>
        <v>0</v>
      </c>
      <c r="AB128" s="123" t="str">
        <f t="shared" si="187"/>
        <v>:</v>
      </c>
      <c r="AC128" s="124">
        <f t="shared" si="188"/>
        <v>0</v>
      </c>
      <c r="AD128" s="125">
        <f t="shared" si="189"/>
        <v>0</v>
      </c>
      <c r="AE128" s="123" t="s">
        <v>11</v>
      </c>
      <c r="AF128" s="123">
        <f t="shared" si="190"/>
        <v>0</v>
      </c>
      <c r="AG128" s="28" t="str">
        <f>IF(AA128+AC128&gt;0,RANK(sonuc!AI128,sonuc!AI$124:AI$131),"")</f>
        <v/>
      </c>
      <c r="AH128" s="127" t="e">
        <f>#REF!</f>
        <v>#REF!</v>
      </c>
      <c r="AI128" s="126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20">
        <v>6</v>
      </c>
      <c r="B129" s="121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2">
        <f t="shared" si="186"/>
        <v>0</v>
      </c>
      <c r="AB129" s="123" t="str">
        <f t="shared" si="187"/>
        <v>:</v>
      </c>
      <c r="AC129" s="124">
        <f t="shared" si="188"/>
        <v>0</v>
      </c>
      <c r="AD129" s="125">
        <f t="shared" si="189"/>
        <v>0</v>
      </c>
      <c r="AE129" s="123" t="s">
        <v>11</v>
      </c>
      <c r="AF129" s="123">
        <f t="shared" si="190"/>
        <v>0</v>
      </c>
      <c r="AG129" s="28" t="str">
        <f>IF(AA129+AC129&gt;0,RANK(sonuc!AI129,sonuc!AI$124:AI$131),"")</f>
        <v/>
      </c>
      <c r="AH129" s="127" t="e">
        <f>#REF!</f>
        <v>#REF!</v>
      </c>
      <c r="AI129" s="126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20">
        <v>7</v>
      </c>
      <c r="B130" s="121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2">
        <f t="shared" si="186"/>
        <v>0</v>
      </c>
      <c r="AB130" s="123" t="str">
        <f t="shared" si="187"/>
        <v>:</v>
      </c>
      <c r="AC130" s="124">
        <f t="shared" si="188"/>
        <v>0</v>
      </c>
      <c r="AD130" s="125">
        <f t="shared" si="189"/>
        <v>0</v>
      </c>
      <c r="AE130" s="123" t="s">
        <v>11</v>
      </c>
      <c r="AF130" s="123">
        <f t="shared" si="190"/>
        <v>0</v>
      </c>
      <c r="AG130" s="28" t="str">
        <f>IF(AA130+AC130&gt;0,RANK(sonuc!AI130,sonuc!AI$124:AI$131),"")</f>
        <v/>
      </c>
      <c r="AH130" s="127" t="e">
        <f>#REF!</f>
        <v>#REF!</v>
      </c>
      <c r="AI130" s="126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8">
        <v>8</v>
      </c>
      <c r="B131" s="154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30">
        <f t="shared" si="186"/>
        <v>0</v>
      </c>
      <c r="AB131" s="131" t="str">
        <f t="shared" si="187"/>
        <v>:</v>
      </c>
      <c r="AC131" s="132">
        <f t="shared" si="188"/>
        <v>0</v>
      </c>
      <c r="AD131" s="133">
        <f t="shared" si="189"/>
        <v>0</v>
      </c>
      <c r="AE131" s="131" t="s">
        <v>11</v>
      </c>
      <c r="AF131" s="131">
        <f t="shared" si="190"/>
        <v>0</v>
      </c>
      <c r="AG131" s="68" t="str">
        <f>IF(AA131+AC131&gt;0,RANK(sonuc!AI131,sonuc!AI$124:AI$131),"")</f>
        <v/>
      </c>
      <c r="AH131" s="134" t="e">
        <f>#REF!</f>
        <v>#REF!</v>
      </c>
      <c r="AI131" s="12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82" t="s">
        <v>56</v>
      </c>
      <c r="B132" s="383"/>
      <c r="C132" s="383"/>
      <c r="D132" s="383"/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3"/>
      <c r="S132" s="38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3"/>
      <c r="AF132" s="383"/>
      <c r="AG132" s="383"/>
      <c r="AH132" s="383"/>
      <c r="AI132" s="384"/>
      <c r="AJ132" s="109"/>
    </row>
    <row r="133" spans="1:36" ht="16.5" thickBot="1">
      <c r="A133" s="159" t="s">
        <v>0</v>
      </c>
      <c r="B133" s="160" t="s">
        <v>1</v>
      </c>
      <c r="C133" s="376">
        <v>1</v>
      </c>
      <c r="D133" s="377"/>
      <c r="E133" s="378"/>
      <c r="F133" s="376">
        <v>2</v>
      </c>
      <c r="G133" s="377"/>
      <c r="H133" s="378"/>
      <c r="I133" s="376">
        <v>3</v>
      </c>
      <c r="J133" s="377"/>
      <c r="K133" s="378"/>
      <c r="L133" s="376">
        <v>4</v>
      </c>
      <c r="M133" s="377"/>
      <c r="N133" s="378"/>
      <c r="O133" s="376">
        <v>5</v>
      </c>
      <c r="P133" s="377"/>
      <c r="Q133" s="378"/>
      <c r="R133" s="376">
        <v>6</v>
      </c>
      <c r="S133" s="377"/>
      <c r="T133" s="378"/>
      <c r="U133" s="376">
        <v>7</v>
      </c>
      <c r="V133" s="377"/>
      <c r="W133" s="378"/>
      <c r="X133" s="376">
        <v>8</v>
      </c>
      <c r="Y133" s="377"/>
      <c r="Z133" s="378"/>
      <c r="AA133" s="379" t="s">
        <v>10</v>
      </c>
      <c r="AB133" s="380"/>
      <c r="AC133" s="381"/>
      <c r="AD133" s="379" t="s">
        <v>48</v>
      </c>
      <c r="AE133" s="380"/>
      <c r="AF133" s="385"/>
      <c r="AG133" s="161" t="s">
        <v>33</v>
      </c>
      <c r="AH133" s="162" t="e">
        <f>AH123</f>
        <v>#REF!</v>
      </c>
      <c r="AI133" s="163" t="s">
        <v>51</v>
      </c>
      <c r="AJ133" s="113" t="s">
        <v>52</v>
      </c>
    </row>
    <row r="134" spans="1:36" ht="18.75">
      <c r="A134" s="140">
        <v>1</v>
      </c>
      <c r="B134" s="164"/>
      <c r="C134" s="142"/>
      <c r="D134" s="143"/>
      <c r="E134" s="144"/>
      <c r="F134" s="145" t="str">
        <f>IF('Gr 13'!$N$9&lt;&gt;"",'Gr 13'!$N$9,"")</f>
        <v/>
      </c>
      <c r="G134" s="146" t="str">
        <f>IF(H134&lt;&gt;"",":","")</f>
        <v/>
      </c>
      <c r="H134" s="147" t="str">
        <f>IF('Gr 13'!$P$9&lt;&gt;"",'Gr 13'!$P$9,"")</f>
        <v/>
      </c>
      <c r="I134" s="145" t="str">
        <f>IF('Gr 13'!$N$14&lt;&gt;"",'Gr 13'!$N$14,"")</f>
        <v/>
      </c>
      <c r="J134" s="146" t="str">
        <f>IF(K134&lt;&gt;"",":","")</f>
        <v/>
      </c>
      <c r="K134" s="147" t="str">
        <f>IF('Gr 13'!$P$14&lt;&gt;"",'Gr 13'!$P$14,"")</f>
        <v/>
      </c>
      <c r="L134" s="145" t="str">
        <f>IF('Gr 13'!$N$4&lt;&gt;"",'Gr 13'!$N$4,"")</f>
        <v/>
      </c>
      <c r="M134" s="146" t="str">
        <f>IF($N$4&lt;&gt;"",":","")</f>
        <v>:</v>
      </c>
      <c r="N134" s="147" t="str">
        <f>IF('Gr 13'!$P$4&lt;&gt;"",'Gr 13'!$P$4,"")</f>
        <v/>
      </c>
      <c r="O134" s="145" t="str">
        <f>IF('Gr 13'!$E$19&lt;&gt;"",'Gr 13'!$E$19,"")</f>
        <v/>
      </c>
      <c r="P134" s="146" t="str">
        <f>IF(Q134&lt;&gt;"",":","")</f>
        <v/>
      </c>
      <c r="Q134" s="147" t="str">
        <f>IF('Gr 13'!$G$19&lt;&gt;"",'Gr 13'!$G$19,"")</f>
        <v/>
      </c>
      <c r="R134" s="145" t="str">
        <f>IF('Gr 13'!$E$14&lt;&gt;"",'Gr 13'!$E$14,"")</f>
        <v/>
      </c>
      <c r="S134" s="146" t="str">
        <f>IF(T134&lt;&gt;"",":","")</f>
        <v/>
      </c>
      <c r="T134" s="147" t="str">
        <f>IF('Gr 13'!$G$14&lt;&gt;"",'Gr 13'!$G$14,"")</f>
        <v/>
      </c>
      <c r="U134" s="145" t="str">
        <f>IF('Gr 13'!$E$9&lt;&gt;"",'Gr 13'!$E$9,"")</f>
        <v/>
      </c>
      <c r="V134" s="146" t="str">
        <f t="shared" ref="V134:V139" si="197">IF(W134&lt;&gt;"",":","")</f>
        <v/>
      </c>
      <c r="W134" s="147" t="str">
        <f>IF('Gr 13'!$G$9&lt;&gt;"",'Gr 13'!$G$9,"")</f>
        <v/>
      </c>
      <c r="X134" s="145" t="str">
        <f>IF('Gr 13'!$E$4&lt;&gt;"",'Gr 13'!$E$4,"")</f>
        <v/>
      </c>
      <c r="Y134" s="146" t="str">
        <f t="shared" ref="Y134:Y140" si="198">IF(Z134&lt;&gt;"",":","")</f>
        <v/>
      </c>
      <c r="Z134" s="147" t="str">
        <f>IF('Gr 13'!$G$4&lt;&gt;"",'Gr 13'!$G$4,"")</f>
        <v/>
      </c>
      <c r="AA134" s="148">
        <f>IF(C134&gt;E134,1)+IF(F134&gt;H134,1)+IF(I134&gt;K134,1)+IF(L134&gt;N134,1)+IF(O134&gt;Q134,1)+IF(R134&gt;T134,1)+IF(U134&gt;W134,1)+IF(X134&gt;Z134,1)</f>
        <v>0</v>
      </c>
      <c r="AB134" s="149" t="str">
        <f t="shared" ref="AB134" si="199">IF(AC134&lt;&gt;"",":","")</f>
        <v>:</v>
      </c>
      <c r="AC134" s="150">
        <f>IF(E134&gt;C134,1)+IF(H134&gt;F134,1)+IF(K134&gt;I134,1)+IF(N134&gt;L134,1)+IF(Q134&gt;O134,1)+IF(T134&gt;R134,1)+IF(W134&gt;U134,1)+IF(Z134&gt;X134,1)</f>
        <v>0</v>
      </c>
      <c r="AD134" s="151">
        <f>SUM(C134,F134,I134,L134,O134,R134,U134,X134)</f>
        <v>0</v>
      </c>
      <c r="AE134" s="149" t="s">
        <v>11</v>
      </c>
      <c r="AF134" s="149">
        <f>SUM(E134,H134,K134,N134,Q134,T134,W134,Z134)</f>
        <v>0</v>
      </c>
      <c r="AG134" s="152" t="str">
        <f>IF(AA134+AC134&gt;0,RANK(sonuc!AI134,sonuc!AI$134:AI$141),"")</f>
        <v/>
      </c>
      <c r="AH134" s="158" t="e">
        <f t="shared" ref="AH134:AH141" si="200">RANK(AK134,AK$4:AK$11)</f>
        <v>#N/A</v>
      </c>
      <c r="AI134" s="153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20">
        <v>2</v>
      </c>
      <c r="B135" s="165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2">
        <f t="shared" ref="AA135:AA141" si="201">IF(C135&gt;E135,1)+IF(F135&gt;H135,1)+IF(I135&gt;K135,1)+IF(L135&gt;N135,1)+IF(O135&gt;Q135,1)+IF(R135&gt;T135,1)+IF(U135&gt;W135,1)+IF(X135&gt;Z135,1)</f>
        <v>0</v>
      </c>
      <c r="AB135" s="123" t="str">
        <f t="shared" ref="AB135:AB141" si="202">IF(AC135&lt;&gt;"",":","")</f>
        <v>:</v>
      </c>
      <c r="AC135" s="124">
        <f t="shared" ref="AC135:AC141" si="203">IF(E135&gt;C135,1)+IF(H135&gt;F135,1)+IF(K135&gt;I135,1)+IF(N135&gt;L135,1)+IF(Q135&gt;O135,1)+IF(T135&gt;R135,1)+IF(W135&gt;U135,1)+IF(Z135&gt;X135,1)</f>
        <v>0</v>
      </c>
      <c r="AD135" s="125">
        <f t="shared" ref="AD135:AD141" si="204">SUM(C135,F135,I135,L135,O135,R135,U135,X135)</f>
        <v>0</v>
      </c>
      <c r="AE135" s="123" t="s">
        <v>11</v>
      </c>
      <c r="AF135" s="123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7" t="e">
        <f t="shared" si="200"/>
        <v>#N/A</v>
      </c>
      <c r="AI135" s="126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20">
        <v>3</v>
      </c>
      <c r="B136" s="165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2">
        <f t="shared" si="201"/>
        <v>0</v>
      </c>
      <c r="AB136" s="123" t="str">
        <f t="shared" si="202"/>
        <v>:</v>
      </c>
      <c r="AC136" s="124">
        <f t="shared" si="203"/>
        <v>0</v>
      </c>
      <c r="AD136" s="125">
        <f t="shared" si="204"/>
        <v>0</v>
      </c>
      <c r="AE136" s="123" t="s">
        <v>11</v>
      </c>
      <c r="AF136" s="123">
        <f t="shared" si="205"/>
        <v>0</v>
      </c>
      <c r="AG136" s="28" t="str">
        <f>IF(AA136+AC136&gt;0,RANK(sonuc!AI136,sonuc!AI$134:AI$141),"")</f>
        <v/>
      </c>
      <c r="AH136" s="127" t="e">
        <f t="shared" si="200"/>
        <v>#N/A</v>
      </c>
      <c r="AI136" s="126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20">
        <v>4</v>
      </c>
      <c r="B137" s="165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2">
        <f t="shared" si="201"/>
        <v>0</v>
      </c>
      <c r="AB137" s="123" t="str">
        <f t="shared" si="202"/>
        <v>:</v>
      </c>
      <c r="AC137" s="124">
        <f t="shared" si="203"/>
        <v>0</v>
      </c>
      <c r="AD137" s="125">
        <f t="shared" si="204"/>
        <v>0</v>
      </c>
      <c r="AE137" s="123" t="s">
        <v>11</v>
      </c>
      <c r="AF137" s="123">
        <f t="shared" si="205"/>
        <v>0</v>
      </c>
      <c r="AG137" s="28" t="str">
        <f>IF(AA137+AC137&gt;0,RANK(sonuc!AI137,sonuc!AI$134:AI$141),"")</f>
        <v/>
      </c>
      <c r="AH137" s="127" t="e">
        <f t="shared" si="200"/>
        <v>#N/A</v>
      </c>
      <c r="AI137" s="126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20">
        <v>5</v>
      </c>
      <c r="B138" s="165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2">
        <f t="shared" si="201"/>
        <v>0</v>
      </c>
      <c r="AB138" s="123" t="str">
        <f t="shared" si="202"/>
        <v>:</v>
      </c>
      <c r="AC138" s="124">
        <f t="shared" si="203"/>
        <v>0</v>
      </c>
      <c r="AD138" s="125">
        <f t="shared" si="204"/>
        <v>0</v>
      </c>
      <c r="AE138" s="123" t="s">
        <v>11</v>
      </c>
      <c r="AF138" s="123">
        <f t="shared" si="205"/>
        <v>0</v>
      </c>
      <c r="AG138" s="28" t="str">
        <f>IF(AA138+AC138&gt;0,RANK(sonuc!AI138,sonuc!AI$134:AI$141),"")</f>
        <v/>
      </c>
      <c r="AH138" s="127" t="e">
        <f t="shared" si="200"/>
        <v>#N/A</v>
      </c>
      <c r="AI138" s="126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20">
        <v>6</v>
      </c>
      <c r="B139" s="165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2">
        <f t="shared" si="201"/>
        <v>0</v>
      </c>
      <c r="AB139" s="123" t="str">
        <f t="shared" si="202"/>
        <v>:</v>
      </c>
      <c r="AC139" s="124">
        <f t="shared" si="203"/>
        <v>0</v>
      </c>
      <c r="AD139" s="125">
        <f t="shared" si="204"/>
        <v>0</v>
      </c>
      <c r="AE139" s="123" t="s">
        <v>11</v>
      </c>
      <c r="AF139" s="123">
        <f t="shared" si="205"/>
        <v>0</v>
      </c>
      <c r="AG139" s="28" t="str">
        <f>IF(AA139+AC139&gt;0,RANK(sonuc!AI139,sonuc!AI$134:AI$141),"")</f>
        <v/>
      </c>
      <c r="AH139" s="127" t="e">
        <f t="shared" si="200"/>
        <v>#N/A</v>
      </c>
      <c r="AI139" s="126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20">
        <v>7</v>
      </c>
      <c r="B140" s="165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2">
        <f t="shared" si="201"/>
        <v>0</v>
      </c>
      <c r="AB140" s="123" t="str">
        <f t="shared" si="202"/>
        <v>:</v>
      </c>
      <c r="AC140" s="124">
        <f t="shared" si="203"/>
        <v>0</v>
      </c>
      <c r="AD140" s="125">
        <f t="shared" si="204"/>
        <v>0</v>
      </c>
      <c r="AE140" s="123" t="s">
        <v>11</v>
      </c>
      <c r="AF140" s="123">
        <f t="shared" si="205"/>
        <v>0</v>
      </c>
      <c r="AG140" s="28" t="str">
        <f>IF(AA140+AC140&gt;0,RANK(sonuc!AI140,sonuc!AI$134:AI$141),"")</f>
        <v/>
      </c>
      <c r="AH140" s="127" t="e">
        <f t="shared" si="200"/>
        <v>#N/A</v>
      </c>
      <c r="AI140" s="126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8">
        <v>8</v>
      </c>
      <c r="B141" s="166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30">
        <f t="shared" si="201"/>
        <v>0</v>
      </c>
      <c r="AB141" s="131" t="str">
        <f t="shared" si="202"/>
        <v>:</v>
      </c>
      <c r="AC141" s="132">
        <f t="shared" si="203"/>
        <v>0</v>
      </c>
      <c r="AD141" s="133">
        <f t="shared" si="204"/>
        <v>0</v>
      </c>
      <c r="AE141" s="131" t="s">
        <v>11</v>
      </c>
      <c r="AF141" s="131">
        <f t="shared" si="205"/>
        <v>0</v>
      </c>
      <c r="AG141" s="68" t="str">
        <f>IF(AA141+AC141&gt;0,RANK(sonuc!AI141,sonuc!AI$134:AI$141),"")</f>
        <v/>
      </c>
      <c r="AH141" s="134" t="e">
        <f t="shared" si="200"/>
        <v>#N/A</v>
      </c>
      <c r="AI141" s="12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82" t="s">
        <v>57</v>
      </c>
      <c r="B142" s="383"/>
      <c r="C142" s="383"/>
      <c r="D142" s="383"/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Q142" s="383"/>
      <c r="R142" s="383"/>
      <c r="S142" s="383"/>
      <c r="T142" s="383"/>
      <c r="U142" s="383"/>
      <c r="V142" s="383"/>
      <c r="W142" s="383"/>
      <c r="X142" s="383"/>
      <c r="Y142" s="383"/>
      <c r="Z142" s="383"/>
      <c r="AA142" s="383"/>
      <c r="AB142" s="383"/>
      <c r="AC142" s="383"/>
      <c r="AD142" s="383"/>
      <c r="AE142" s="383"/>
      <c r="AF142" s="383"/>
      <c r="AG142" s="383"/>
      <c r="AH142" s="383"/>
      <c r="AI142" s="384"/>
      <c r="AJ142" s="109"/>
    </row>
    <row r="143" spans="1:36" ht="15.75">
      <c r="A143" s="106" t="s">
        <v>0</v>
      </c>
      <c r="B143" s="107" t="s">
        <v>1</v>
      </c>
      <c r="C143" s="403">
        <v>1</v>
      </c>
      <c r="D143" s="404"/>
      <c r="E143" s="405"/>
      <c r="F143" s="403">
        <v>2</v>
      </c>
      <c r="G143" s="404"/>
      <c r="H143" s="405"/>
      <c r="I143" s="403">
        <v>3</v>
      </c>
      <c r="J143" s="404"/>
      <c r="K143" s="405"/>
      <c r="L143" s="403">
        <v>4</v>
      </c>
      <c r="M143" s="404"/>
      <c r="N143" s="405"/>
      <c r="O143" s="403">
        <v>5</v>
      </c>
      <c r="P143" s="404"/>
      <c r="Q143" s="405"/>
      <c r="R143" s="403">
        <v>6</v>
      </c>
      <c r="S143" s="404"/>
      <c r="T143" s="405"/>
      <c r="U143" s="403">
        <v>7</v>
      </c>
      <c r="V143" s="404"/>
      <c r="W143" s="405"/>
      <c r="X143" s="403">
        <v>8</v>
      </c>
      <c r="Y143" s="404"/>
      <c r="Z143" s="405"/>
      <c r="AA143" s="400" t="s">
        <v>10</v>
      </c>
      <c r="AB143" s="401"/>
      <c r="AC143" s="406"/>
      <c r="AD143" s="400" t="s">
        <v>48</v>
      </c>
      <c r="AE143" s="401"/>
      <c r="AF143" s="402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6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6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6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6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6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6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7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373" t="s">
        <v>67</v>
      </c>
      <c r="B152" s="374"/>
      <c r="C152" s="374"/>
      <c r="D152" s="374"/>
      <c r="E152" s="374"/>
      <c r="F152" s="374"/>
      <c r="G152" s="374"/>
      <c r="H152" s="374"/>
      <c r="I152" s="374"/>
      <c r="J152" s="374"/>
      <c r="K152" s="374"/>
      <c r="L152" s="374"/>
      <c r="M152" s="374"/>
      <c r="N152" s="374"/>
      <c r="O152" s="374"/>
      <c r="P152" s="374"/>
      <c r="Q152" s="374"/>
      <c r="R152" s="374"/>
      <c r="S152" s="374"/>
      <c r="T152" s="374"/>
      <c r="U152" s="374"/>
      <c r="V152" s="374"/>
      <c r="W152" s="374"/>
      <c r="X152" s="374"/>
      <c r="Y152" s="374"/>
      <c r="Z152" s="374"/>
      <c r="AA152" s="374"/>
      <c r="AB152" s="374"/>
      <c r="AC152" s="374"/>
      <c r="AD152" s="374"/>
      <c r="AE152" s="374"/>
      <c r="AF152" s="374"/>
      <c r="AG152" s="374"/>
      <c r="AH152" s="374"/>
      <c r="AI152" s="375"/>
      <c r="AJ152" s="109"/>
    </row>
    <row r="153" spans="1:36" ht="15.75">
      <c r="A153" s="106" t="s">
        <v>0</v>
      </c>
      <c r="B153" s="107" t="s">
        <v>1</v>
      </c>
      <c r="C153" s="403">
        <v>1</v>
      </c>
      <c r="D153" s="404"/>
      <c r="E153" s="405"/>
      <c r="F153" s="403">
        <v>2</v>
      </c>
      <c r="G153" s="404"/>
      <c r="H153" s="405"/>
      <c r="I153" s="403">
        <v>3</v>
      </c>
      <c r="J153" s="404"/>
      <c r="K153" s="405"/>
      <c r="L153" s="403">
        <v>4</v>
      </c>
      <c r="M153" s="404"/>
      <c r="N153" s="405"/>
      <c r="O153" s="403">
        <v>5</v>
      </c>
      <c r="P153" s="404"/>
      <c r="Q153" s="405"/>
      <c r="R153" s="403">
        <v>6</v>
      </c>
      <c r="S153" s="404"/>
      <c r="T153" s="405"/>
      <c r="U153" s="403">
        <v>7</v>
      </c>
      <c r="V153" s="404"/>
      <c r="W153" s="405"/>
      <c r="X153" s="403">
        <v>8</v>
      </c>
      <c r="Y153" s="404"/>
      <c r="Z153" s="405"/>
      <c r="AA153" s="400" t="s">
        <v>10</v>
      </c>
      <c r="AB153" s="401"/>
      <c r="AC153" s="406"/>
      <c r="AD153" s="400" t="s">
        <v>48</v>
      </c>
      <c r="AE153" s="401"/>
      <c r="AF153" s="402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6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6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6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6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6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6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7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ageMargins left="0" right="0" top="0" bottom="0.47244094488188981" header="0.15748031496062992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Q27" sqref="Q27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sonuc!A2</f>
        <v xml:space="preserve"> Grup S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290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IF(sonuc!$B$4&lt;&gt;"",sonuc!$B$4,"")</f>
        <v xml:space="preserve">Abdülkadir Taşçı </v>
      </c>
      <c r="C4" s="298" t="s">
        <v>13</v>
      </c>
      <c r="D4" s="321" t="str">
        <f>IF(sonuc!$B$11&lt;&gt;"",sonuc!$B$11,"")</f>
        <v xml:space="preserve">Aydın Demirkol     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IF(sonuc!$B$4&lt;&gt;"",sonuc!$B$4,"")</f>
        <v xml:space="preserve">Abdülkadir Taşçı </v>
      </c>
      <c r="K4" s="298" t="s">
        <v>13</v>
      </c>
      <c r="L4" s="314"/>
      <c r="M4" s="301" t="str">
        <f>IF(sonuc!$B$7&lt;&gt;"",sonuc!$B$7,"")</f>
        <v xml:space="preserve">Ahmet Arapoğlu       </v>
      </c>
      <c r="N4" s="234">
        <v>3</v>
      </c>
      <c r="O4" s="240" t="s">
        <v>13</v>
      </c>
      <c r="P4" s="248">
        <v>0</v>
      </c>
      <c r="T4" s="71"/>
    </row>
    <row r="5" spans="1:20" ht="15.95" customHeight="1">
      <c r="A5" s="79" t="s">
        <v>38</v>
      </c>
      <c r="B5" s="296" t="str">
        <f>IF(sonuc!$B$5&lt;&gt;"",sonuc!$B$5,"")</f>
        <v xml:space="preserve">Uğur Beşok  </v>
      </c>
      <c r="C5" s="299" t="s">
        <v>13</v>
      </c>
      <c r="D5" s="311" t="str">
        <f>IF(sonuc!$B$10&lt;&gt;"",sonuc!$B$10,"")</f>
        <v xml:space="preserve">Akif Ercenik </v>
      </c>
      <c r="E5" s="235">
        <v>3</v>
      </c>
      <c r="F5" s="241" t="s">
        <v>13</v>
      </c>
      <c r="G5" s="249">
        <v>0</v>
      </c>
      <c r="H5" s="333"/>
      <c r="I5" s="292" t="s">
        <v>20</v>
      </c>
      <c r="J5" s="296" t="str">
        <f>IF(sonuc!$B$5&lt;&gt;"",sonuc!$B$5,"")</f>
        <v xml:space="preserve">Uğur Beşok  </v>
      </c>
      <c r="K5" s="299" t="s">
        <v>13</v>
      </c>
      <c r="L5" s="317"/>
      <c r="M5" s="302" t="str">
        <f>IF(sonuc!$B$6&lt;&gt;"",sonuc!$B$6,"")</f>
        <v xml:space="preserve">Suat Uğurlu   </v>
      </c>
      <c r="N5" s="235">
        <v>2</v>
      </c>
      <c r="O5" s="241" t="s">
        <v>13</v>
      </c>
      <c r="P5" s="249">
        <v>3</v>
      </c>
      <c r="T5" s="71"/>
    </row>
    <row r="6" spans="1:20" ht="15.95" customHeight="1">
      <c r="A6" s="79" t="s">
        <v>39</v>
      </c>
      <c r="B6" s="296" t="str">
        <f>IF(sonuc!$B$6&lt;&gt;"",sonuc!$B$6,"")</f>
        <v xml:space="preserve">Suat Uğurlu   </v>
      </c>
      <c r="C6" s="299" t="s">
        <v>13</v>
      </c>
      <c r="D6" s="311" t="str">
        <f>IF(sonuc!$B$9&lt;&gt;"",sonuc!$B$9,"")</f>
        <v>İsmail Atak</v>
      </c>
      <c r="E6" s="235">
        <v>3</v>
      </c>
      <c r="F6" s="241" t="s">
        <v>13</v>
      </c>
      <c r="G6" s="249">
        <v>1</v>
      </c>
      <c r="H6" s="333"/>
      <c r="I6" s="292" t="s">
        <v>62</v>
      </c>
      <c r="J6" s="296" t="str">
        <f>IF(sonuc!$B$11&lt;&gt;"",sonuc!$B$11,"")</f>
        <v xml:space="preserve">Aydın Demirkol     </v>
      </c>
      <c r="K6" s="299" t="s">
        <v>13</v>
      </c>
      <c r="L6" s="317"/>
      <c r="M6" s="302" t="str">
        <f>IF(sonuc!$B$10&lt;&gt;"",sonuc!$B$10,"")</f>
        <v xml:space="preserve">Akif Ercenik </v>
      </c>
      <c r="N6" s="235">
        <v>3</v>
      </c>
      <c r="O6" s="241" t="s">
        <v>13</v>
      </c>
      <c r="P6" s="249">
        <v>0</v>
      </c>
      <c r="T6" s="71"/>
    </row>
    <row r="7" spans="1:20" ht="15.95" customHeight="1" thickBot="1">
      <c r="A7" s="84" t="s">
        <v>40</v>
      </c>
      <c r="B7" s="297" t="str">
        <f>IF(sonuc!$B$7&lt;&gt;"",sonuc!$B$7,"")</f>
        <v xml:space="preserve">Ahmet Arapoğlu       </v>
      </c>
      <c r="C7" s="300" t="s">
        <v>13</v>
      </c>
      <c r="D7" s="312" t="str">
        <f>IF(sonuc!$B$8&lt;&gt;"",sonuc!$B$8,"")</f>
        <v>Sadi Özkan</v>
      </c>
      <c r="E7" s="236">
        <v>0</v>
      </c>
      <c r="F7" s="242" t="s">
        <v>13</v>
      </c>
      <c r="G7" s="250">
        <v>3</v>
      </c>
      <c r="H7" s="334"/>
      <c r="I7" s="293" t="s">
        <v>46</v>
      </c>
      <c r="J7" s="297" t="str">
        <f>IF(sonuc!$B$8&lt;&gt;"",sonuc!$B$8,"")</f>
        <v>Sadi Özkan</v>
      </c>
      <c r="K7" s="300" t="s">
        <v>13</v>
      </c>
      <c r="L7" s="320"/>
      <c r="M7" s="303" t="str">
        <f>IF(sonuc!$B$9&lt;&gt;"",sonuc!$B$9,"")</f>
        <v>İsmail Atak</v>
      </c>
      <c r="N7" s="236">
        <v>3</v>
      </c>
      <c r="O7" s="242" t="s">
        <v>13</v>
      </c>
      <c r="P7" s="250">
        <v>2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5" t="s">
        <v>23</v>
      </c>
      <c r="J8" s="415"/>
      <c r="K8" s="415"/>
      <c r="L8" s="415"/>
      <c r="M8" s="415"/>
      <c r="N8" s="415"/>
      <c r="O8" s="415"/>
      <c r="P8" s="416"/>
      <c r="T8" s="71"/>
    </row>
    <row r="9" spans="1:20" ht="15.95" customHeight="1">
      <c r="A9" s="90" t="s">
        <v>34</v>
      </c>
      <c r="B9" s="295" t="str">
        <f>IF(sonuc!$B$4&lt;&gt;"",sonuc!$B$4,"")</f>
        <v xml:space="preserve">Abdülkadir Taşçı </v>
      </c>
      <c r="C9" s="298" t="s">
        <v>13</v>
      </c>
      <c r="D9" s="301" t="str">
        <f>IF(sonuc!$B$10&lt;&gt;"",sonuc!$B$10,"")</f>
        <v xml:space="preserve">Akif Ercenik </v>
      </c>
      <c r="E9" s="234">
        <v>3</v>
      </c>
      <c r="F9" s="240" t="s">
        <v>13</v>
      </c>
      <c r="G9" s="248">
        <v>1</v>
      </c>
      <c r="H9" s="332"/>
      <c r="I9" s="337" t="s">
        <v>15</v>
      </c>
      <c r="J9" s="301" t="str">
        <f>IF(sonuc!$B$4&lt;&gt;"",sonuc!$B$4,"")</f>
        <v xml:space="preserve">Abdülkadir Taşçı </v>
      </c>
      <c r="K9" s="298" t="s">
        <v>13</v>
      </c>
      <c r="L9" s="314"/>
      <c r="M9" s="301" t="str">
        <f>IF(sonuc!$B$5&lt;&gt;"",sonuc!$B$5,"")</f>
        <v xml:space="preserve">Uğur Beşok  </v>
      </c>
      <c r="N9" s="234">
        <v>3</v>
      </c>
      <c r="O9" s="240" t="s">
        <v>13</v>
      </c>
      <c r="P9" s="237">
        <v>1</v>
      </c>
      <c r="T9" s="71"/>
    </row>
    <row r="10" spans="1:20" ht="15.95" customHeight="1">
      <c r="A10" s="93" t="s">
        <v>35</v>
      </c>
      <c r="B10" s="296" t="str">
        <f>IF(sonuc!$B$5&lt;&gt;"",sonuc!$B$5,"")</f>
        <v xml:space="preserve">Uğur Beşok  </v>
      </c>
      <c r="C10" s="299" t="s">
        <v>13</v>
      </c>
      <c r="D10" s="302" t="str">
        <f>IF(sonuc!$B$9&lt;&gt;"",sonuc!$B$9,"")</f>
        <v>İsmail Atak</v>
      </c>
      <c r="E10" s="235">
        <v>3</v>
      </c>
      <c r="F10" s="241" t="s">
        <v>13</v>
      </c>
      <c r="G10" s="249">
        <v>0</v>
      </c>
      <c r="H10" s="333"/>
      <c r="I10" s="338" t="s">
        <v>63</v>
      </c>
      <c r="J10" s="302" t="str">
        <f>IF(sonuc!$B$11&lt;&gt;"",sonuc!$B$11,"")</f>
        <v xml:space="preserve">Aydın Demirkol     </v>
      </c>
      <c r="K10" s="299" t="s">
        <v>13</v>
      </c>
      <c r="L10" s="317"/>
      <c r="M10" s="302" t="str">
        <f>IF(sonuc!$B$9&lt;&gt;"",sonuc!$B$9,"")</f>
        <v>İsmail Atak</v>
      </c>
      <c r="N10" s="235">
        <v>3</v>
      </c>
      <c r="O10" s="241" t="s">
        <v>13</v>
      </c>
      <c r="P10" s="238">
        <v>1</v>
      </c>
      <c r="T10" s="71"/>
    </row>
    <row r="11" spans="1:20" ht="15.95" customHeight="1">
      <c r="A11" s="93" t="s">
        <v>36</v>
      </c>
      <c r="B11" s="296" t="str">
        <f>IF(sonuc!$B$6&lt;&gt;"",sonuc!$B$6,"")</f>
        <v xml:space="preserve">Suat Uğurlu   </v>
      </c>
      <c r="C11" s="299" t="s">
        <v>13</v>
      </c>
      <c r="D11" s="302" t="str">
        <f>IF(sonuc!$B$8&lt;&gt;"",sonuc!$B$8,"")</f>
        <v>Sadi Özkan</v>
      </c>
      <c r="E11" s="235">
        <v>3</v>
      </c>
      <c r="F11" s="241" t="s">
        <v>13</v>
      </c>
      <c r="G11" s="249">
        <v>1</v>
      </c>
      <c r="H11" s="333"/>
      <c r="I11" s="339" t="s">
        <v>58</v>
      </c>
      <c r="J11" s="302" t="str">
        <f>IF(sonuc!$B$7&lt;&gt;"",sonuc!$B$7,"")</f>
        <v xml:space="preserve">Ahmet Arapoğlu       </v>
      </c>
      <c r="K11" s="299" t="s">
        <v>13</v>
      </c>
      <c r="L11" s="317"/>
      <c r="M11" s="311" t="str">
        <f>IF(sonuc!$B$6&lt;&gt;"",sonuc!$B$6,"")</f>
        <v xml:space="preserve">Suat Uğurlu   </v>
      </c>
      <c r="N11" s="235">
        <v>2</v>
      </c>
      <c r="O11" s="241" t="s">
        <v>13</v>
      </c>
      <c r="P11" s="238">
        <v>3</v>
      </c>
      <c r="T11" s="71"/>
    </row>
    <row r="12" spans="1:20" ht="15.95" customHeight="1" thickBot="1">
      <c r="A12" s="97" t="s">
        <v>47</v>
      </c>
      <c r="B12" s="297" t="str">
        <f>IF(sonuc!$B$7&lt;&gt;"",sonuc!$B$7,"")</f>
        <v xml:space="preserve">Ahmet Arapoğlu       </v>
      </c>
      <c r="C12" s="300" t="s">
        <v>13</v>
      </c>
      <c r="D12" s="303" t="str">
        <f>IF(sonuc!$B$11&lt;&gt;"",sonuc!$B$11,"")</f>
        <v xml:space="preserve">Aydın Demirkol     </v>
      </c>
      <c r="E12" s="236">
        <v>3</v>
      </c>
      <c r="F12" s="242" t="s">
        <v>13</v>
      </c>
      <c r="G12" s="250">
        <v>1</v>
      </c>
      <c r="H12" s="334"/>
      <c r="I12" s="340" t="s">
        <v>64</v>
      </c>
      <c r="J12" s="346" t="str">
        <f>IF(sonuc!$B$10&lt;&gt;"",sonuc!$B$10,"")</f>
        <v xml:space="preserve">Akif Ercenik </v>
      </c>
      <c r="K12" s="341" t="s">
        <v>13</v>
      </c>
      <c r="L12" s="342"/>
      <c r="M12" s="346" t="str">
        <f>IF(sonuc!$B$8&lt;&gt;"",sonuc!$B$8,"")</f>
        <v>Sadi Özkan</v>
      </c>
      <c r="N12" s="236">
        <v>2</v>
      </c>
      <c r="O12" s="242" t="s">
        <v>13</v>
      </c>
      <c r="P12" s="239">
        <v>3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IF(sonuc!$B$4&lt;&gt;"",sonuc!$B$4,"")</f>
        <v xml:space="preserve">Abdülkadir Taşçı </v>
      </c>
      <c r="C14" s="298" t="s">
        <v>13</v>
      </c>
      <c r="D14" s="301" t="str">
        <f>IF(sonuc!$B$9&lt;&gt;"",sonuc!$B$9,"")</f>
        <v>İsmail Atak</v>
      </c>
      <c r="E14" s="234">
        <v>3</v>
      </c>
      <c r="F14" s="240" t="s">
        <v>13</v>
      </c>
      <c r="G14" s="248">
        <v>1</v>
      </c>
      <c r="H14" s="332"/>
      <c r="I14" s="291" t="s">
        <v>17</v>
      </c>
      <c r="J14" s="295" t="str">
        <f>IF(sonuc!$B$4&lt;&gt;"",sonuc!$B$4,"")</f>
        <v xml:space="preserve">Abdülkadir Taşçı </v>
      </c>
      <c r="K14" s="298" t="s">
        <v>13</v>
      </c>
      <c r="L14" s="314"/>
      <c r="M14" s="301" t="str">
        <f>IF(sonuc!$B$6&lt;&gt;"",sonuc!$B$6,"")</f>
        <v xml:space="preserve">Suat Uğurlu   </v>
      </c>
      <c r="N14" s="234">
        <v>3</v>
      </c>
      <c r="O14" s="240" t="s">
        <v>13</v>
      </c>
      <c r="P14" s="248">
        <v>0</v>
      </c>
    </row>
    <row r="15" spans="1:20" s="100" customFormat="1" ht="15.95" customHeight="1">
      <c r="A15" s="93" t="s">
        <v>25</v>
      </c>
      <c r="B15" s="296" t="str">
        <f>IF(sonuc!$B$5&lt;&gt;"",sonuc!$B$5,"")</f>
        <v xml:space="preserve">Uğur Beşok  </v>
      </c>
      <c r="C15" s="299" t="s">
        <v>13</v>
      </c>
      <c r="D15" s="302" t="str">
        <f>IF(sonuc!$B$8&lt;&gt;"",sonuc!$B$8,"")</f>
        <v>Sadi Özkan</v>
      </c>
      <c r="E15" s="235">
        <v>3</v>
      </c>
      <c r="F15" s="241" t="s">
        <v>13</v>
      </c>
      <c r="G15" s="249">
        <v>0</v>
      </c>
      <c r="H15" s="333"/>
      <c r="I15" s="292" t="s">
        <v>22</v>
      </c>
      <c r="J15" s="296" t="str">
        <f>IF(sonuc!$B$5&lt;&gt;"",sonuc!$B$5,"")</f>
        <v xml:space="preserve">Uğur Beşok  </v>
      </c>
      <c r="K15" s="299" t="s">
        <v>13</v>
      </c>
      <c r="L15" s="317"/>
      <c r="M15" s="302" t="str">
        <f>IF(sonuc!$B$7&lt;&gt;"",sonuc!$B$7,"")</f>
        <v xml:space="preserve">Ahmet Arapoğlu       </v>
      </c>
      <c r="N15" s="235">
        <v>3</v>
      </c>
      <c r="O15" s="241" t="s">
        <v>13</v>
      </c>
      <c r="P15" s="249">
        <v>0</v>
      </c>
    </row>
    <row r="16" spans="1:20" s="100" customFormat="1" ht="15.95" customHeight="1">
      <c r="A16" s="93" t="s">
        <v>44</v>
      </c>
      <c r="B16" s="296" t="str">
        <f>IF(sonuc!$B$6&lt;&gt;"",sonuc!$B$6,"")</f>
        <v xml:space="preserve">Suat Uğurlu   </v>
      </c>
      <c r="C16" s="299" t="s">
        <v>13</v>
      </c>
      <c r="D16" s="302" t="str">
        <f>IF(sonuc!$B$11&lt;&gt;"",sonuc!$B$11,"")</f>
        <v xml:space="preserve">Aydın Demirkol     </v>
      </c>
      <c r="E16" s="235">
        <v>3</v>
      </c>
      <c r="F16" s="241" t="s">
        <v>13</v>
      </c>
      <c r="G16" s="249">
        <v>1</v>
      </c>
      <c r="H16" s="333"/>
      <c r="I16" s="292" t="s">
        <v>65</v>
      </c>
      <c r="J16" s="296" t="str">
        <f>IF(sonuc!$B$11&lt;&gt;"",sonuc!$B$11,"")</f>
        <v xml:space="preserve">Aydın Demirkol     </v>
      </c>
      <c r="K16" s="299" t="s">
        <v>13</v>
      </c>
      <c r="L16" s="317"/>
      <c r="M16" s="302" t="str">
        <f>IF(sonuc!$B$8&lt;&gt;"",sonuc!$B$8,"")</f>
        <v>Sadi Özkan</v>
      </c>
      <c r="N16" s="235">
        <v>3</v>
      </c>
      <c r="O16" s="241" t="s">
        <v>13</v>
      </c>
      <c r="P16" s="249">
        <v>1</v>
      </c>
    </row>
    <row r="17" spans="1:16" s="100" customFormat="1" ht="15.95" customHeight="1" thickBot="1">
      <c r="A17" s="97" t="s">
        <v>45</v>
      </c>
      <c r="B17" s="297" t="str">
        <f>IF(sonuc!$B$7&lt;&gt;"",sonuc!$B$7,"")</f>
        <v xml:space="preserve">Ahmet Arapoğlu       </v>
      </c>
      <c r="C17" s="300" t="s">
        <v>13</v>
      </c>
      <c r="D17" s="303" t="str">
        <f>IF(sonuc!$B$10&lt;&gt;"",sonuc!$B$10,"")</f>
        <v xml:space="preserve">Akif Ercenik </v>
      </c>
      <c r="E17" s="236">
        <v>3</v>
      </c>
      <c r="F17" s="242" t="s">
        <v>13</v>
      </c>
      <c r="G17" s="250">
        <v>2</v>
      </c>
      <c r="H17" s="334"/>
      <c r="I17" s="293" t="s">
        <v>66</v>
      </c>
      <c r="J17" s="297" t="str">
        <f>IF(sonuc!$B$10&lt;&gt;"",sonuc!$B$10,"")</f>
        <v xml:space="preserve">Akif Ercenik </v>
      </c>
      <c r="K17" s="300" t="s">
        <v>13</v>
      </c>
      <c r="L17" s="320"/>
      <c r="M17" s="303" t="str">
        <f>IF(sonuc!$B$9&lt;&gt;"",sonuc!$B$9,"")</f>
        <v>İsmail Atak</v>
      </c>
      <c r="N17" s="236">
        <v>1</v>
      </c>
      <c r="O17" s="242" t="s">
        <v>13</v>
      </c>
      <c r="P17" s="250">
        <v>3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IF(sonuc!$B$4&lt;&gt;"",sonuc!$B$4,"")</f>
        <v xml:space="preserve">Abdülkadir Taşçı </v>
      </c>
      <c r="C19" s="298" t="s">
        <v>13</v>
      </c>
      <c r="D19" s="301" t="str">
        <f>IF(sonuc!$B$8&lt;&gt;"",sonuc!$B$8,"")</f>
        <v>Sadi Özkan</v>
      </c>
      <c r="E19" s="234">
        <v>3</v>
      </c>
      <c r="F19" s="240" t="s">
        <v>13</v>
      </c>
      <c r="G19" s="248">
        <v>1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IF(sonuc!$B$5&lt;&gt;"",sonuc!$B$5,"")</f>
        <v xml:space="preserve">Uğur Beşok  </v>
      </c>
      <c r="C20" s="299" t="s">
        <v>13</v>
      </c>
      <c r="D20" s="311" t="str">
        <f>IF(sonuc!$B$11&lt;&gt;"",sonuc!$B$11,"")</f>
        <v xml:space="preserve">Aydın Demirkol     </v>
      </c>
      <c r="E20" s="235">
        <v>1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344" t="str">
        <f>IF(sonuc!$B$6&lt;&gt;"",sonuc!$B$6,"")</f>
        <v xml:space="preserve">Suat Uğurlu   </v>
      </c>
      <c r="C21" s="343" t="s">
        <v>13</v>
      </c>
      <c r="D21" s="345" t="str">
        <f>IF(sonuc!$B$10&lt;&gt;"",sonuc!$B$10,"")</f>
        <v xml:space="preserve">Akif Ercenik </v>
      </c>
      <c r="E21" s="235">
        <v>3</v>
      </c>
      <c r="F21" s="241" t="s">
        <v>13</v>
      </c>
      <c r="G21" s="249">
        <v>0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IF(sonuc!$B$7&lt;&gt;"",sonuc!$B$7,"")</f>
        <v xml:space="preserve">Ahmet Arapoğlu       </v>
      </c>
      <c r="C22" s="300" t="s">
        <v>13</v>
      </c>
      <c r="D22" s="303" t="str">
        <f>IF(sonuc!$B$9&lt;&gt;"",sonuc!$B$9,"")</f>
        <v>İsmail Atak</v>
      </c>
      <c r="E22" s="236">
        <v>0</v>
      </c>
      <c r="F22" s="242" t="s">
        <v>13</v>
      </c>
      <c r="G22" s="250">
        <v>2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M26" sqref="M26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sonuc!A12</f>
        <v xml:space="preserve"> Grup 1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18" t="s">
        <v>12</v>
      </c>
      <c r="B3" s="419"/>
      <c r="C3" s="419"/>
      <c r="D3" s="419"/>
      <c r="E3" s="419"/>
      <c r="F3" s="419"/>
      <c r="G3" s="419"/>
      <c r="H3" s="331"/>
      <c r="I3" s="419" t="s">
        <v>59</v>
      </c>
      <c r="J3" s="419"/>
      <c r="K3" s="419"/>
      <c r="L3" s="419"/>
      <c r="M3" s="419"/>
      <c r="N3" s="419"/>
      <c r="O3" s="419"/>
      <c r="P3" s="420"/>
      <c r="Q3" s="71"/>
    </row>
    <row r="4" spans="1:20" ht="15.95" customHeight="1">
      <c r="A4" s="74" t="s">
        <v>37</v>
      </c>
      <c r="B4" s="295" t="str">
        <f>IF(sonuc!$B$14&lt;&gt;"",sonuc!$B$14,"")</f>
        <v>Mehmet Emin Özbağcı</v>
      </c>
      <c r="C4" s="298" t="s">
        <v>13</v>
      </c>
      <c r="D4" s="301" t="str">
        <f>IF(sonuc!$B$21&lt;&gt;"",sonuc!$B$21,"")</f>
        <v>Mustafa Bayram</v>
      </c>
      <c r="E4" s="234">
        <v>3</v>
      </c>
      <c r="F4" s="240" t="s">
        <v>13</v>
      </c>
      <c r="G4" s="237">
        <v>0</v>
      </c>
      <c r="H4" s="332"/>
      <c r="I4" s="304" t="s">
        <v>19</v>
      </c>
      <c r="J4" s="295" t="str">
        <f>IF(sonuc!$B$14&lt;&gt;"",sonuc!$B$14,"")</f>
        <v>Mehmet Emin Özbağcı</v>
      </c>
      <c r="K4" s="298" t="s">
        <v>13</v>
      </c>
      <c r="L4" s="314"/>
      <c r="M4" s="301" t="str">
        <f>IF(sonuc!$B$17&lt;&gt;"",sonuc!$B$17,"")</f>
        <v xml:space="preserve">Sedat Taşkın </v>
      </c>
      <c r="N4" s="234">
        <v>3</v>
      </c>
      <c r="O4" s="240" t="s">
        <v>13</v>
      </c>
      <c r="P4" s="237">
        <v>1</v>
      </c>
      <c r="T4" s="71"/>
    </row>
    <row r="5" spans="1:20" ht="15.95" customHeight="1">
      <c r="A5" s="79" t="s">
        <v>38</v>
      </c>
      <c r="B5" s="296" t="str">
        <f>IF(sonuc!$B$15&lt;&gt;"",sonuc!$B$15,"")</f>
        <v>Sadi Uluçay</v>
      </c>
      <c r="C5" s="299" t="s">
        <v>13</v>
      </c>
      <c r="D5" s="302" t="str">
        <f>IF(sonuc!$B$20&lt;&gt;"",sonuc!$B$20,"")</f>
        <v xml:space="preserve">Halil İbrahim Serbest </v>
      </c>
      <c r="E5" s="235">
        <v>0</v>
      </c>
      <c r="F5" s="241" t="s">
        <v>13</v>
      </c>
      <c r="G5" s="238">
        <v>3</v>
      </c>
      <c r="H5" s="333"/>
      <c r="I5" s="306" t="s">
        <v>20</v>
      </c>
      <c r="J5" s="296" t="str">
        <f>IF(sonuc!$B$15&lt;&gt;"",sonuc!$B$15,"")</f>
        <v>Sadi Uluçay</v>
      </c>
      <c r="K5" s="299" t="s">
        <v>13</v>
      </c>
      <c r="L5" s="317"/>
      <c r="M5" s="302" t="str">
        <f>IF(sonuc!$B$16&lt;&gt;"",sonuc!$B$16,"")</f>
        <v>Erdem Demir</v>
      </c>
      <c r="N5" s="235">
        <v>0</v>
      </c>
      <c r="O5" s="241" t="s">
        <v>13</v>
      </c>
      <c r="P5" s="238">
        <v>3</v>
      </c>
      <c r="T5" s="71"/>
    </row>
    <row r="6" spans="1:20" ht="15.95" customHeight="1">
      <c r="A6" s="79" t="s">
        <v>39</v>
      </c>
      <c r="B6" s="296" t="str">
        <f>IF(sonuc!$B$16&lt;&gt;"",sonuc!$B$16,"")</f>
        <v>Erdem Demir</v>
      </c>
      <c r="C6" s="299" t="s">
        <v>13</v>
      </c>
      <c r="D6" s="302" t="str">
        <f>IF(sonuc!$B$19&lt;&gt;"",sonuc!$B$19,"")</f>
        <v>Burak Kalyoncu</v>
      </c>
      <c r="E6" s="235">
        <v>2</v>
      </c>
      <c r="F6" s="241" t="s">
        <v>13</v>
      </c>
      <c r="G6" s="238">
        <v>3</v>
      </c>
      <c r="H6" s="333"/>
      <c r="I6" s="306" t="s">
        <v>62</v>
      </c>
      <c r="J6" s="296" t="str">
        <f>IF(sonuc!$B$21&lt;&gt;"",sonuc!$B$21,"")</f>
        <v>Mustafa Bayram</v>
      </c>
      <c r="K6" s="299" t="s">
        <v>13</v>
      </c>
      <c r="L6" s="317"/>
      <c r="M6" s="311" t="str">
        <f>IF(sonuc!$B$20&lt;&gt;"",sonuc!$B$20,"")</f>
        <v xml:space="preserve">Halil İbrahim Serbest </v>
      </c>
      <c r="N6" s="235">
        <v>3</v>
      </c>
      <c r="O6" s="241" t="s">
        <v>13</v>
      </c>
      <c r="P6" s="238">
        <v>2</v>
      </c>
      <c r="T6" s="71"/>
    </row>
    <row r="7" spans="1:20" ht="15.95" customHeight="1" thickBot="1">
      <c r="A7" s="84" t="s">
        <v>40</v>
      </c>
      <c r="B7" s="297" t="str">
        <f>IF(sonuc!$B$17&lt;&gt;"",sonuc!$B$17,"")</f>
        <v xml:space="preserve">Sedat Taşkın </v>
      </c>
      <c r="C7" s="300" t="s">
        <v>13</v>
      </c>
      <c r="D7" s="303" t="str">
        <f>IF(sonuc!$B$18&lt;&gt;"",sonuc!$B$18,"")</f>
        <v>Rüştü Mutlu</v>
      </c>
      <c r="E7" s="236">
        <v>0</v>
      </c>
      <c r="F7" s="242" t="s">
        <v>13</v>
      </c>
      <c r="G7" s="239">
        <v>3</v>
      </c>
      <c r="H7" s="334"/>
      <c r="I7" s="308" t="s">
        <v>46</v>
      </c>
      <c r="J7" s="297" t="str">
        <f>IF(sonuc!$B$18&lt;&gt;"",sonuc!$B$18,"")</f>
        <v>Rüştü Mutlu</v>
      </c>
      <c r="K7" s="300" t="s">
        <v>13</v>
      </c>
      <c r="L7" s="320"/>
      <c r="M7" s="303" t="str">
        <f>IF(sonuc!$B$19&lt;&gt;"",sonuc!$B$19,"")</f>
        <v>Burak Kalyoncu</v>
      </c>
      <c r="N7" s="244">
        <v>3</v>
      </c>
      <c r="O7" s="245" t="s">
        <v>13</v>
      </c>
      <c r="P7" s="246">
        <v>0</v>
      </c>
      <c r="T7" s="71"/>
    </row>
    <row r="8" spans="1:20" ht="15.95" customHeight="1" thickBot="1">
      <c r="A8" s="417" t="s">
        <v>14</v>
      </c>
      <c r="B8" s="415"/>
      <c r="C8" s="415"/>
      <c r="D8" s="415"/>
      <c r="E8" s="415"/>
      <c r="F8" s="415"/>
      <c r="G8" s="415"/>
      <c r="H8" s="335"/>
      <c r="I8" s="415" t="s">
        <v>23</v>
      </c>
      <c r="J8" s="415"/>
      <c r="K8" s="415"/>
      <c r="L8" s="415"/>
      <c r="M8" s="415"/>
      <c r="N8" s="415"/>
      <c r="O8" s="415"/>
      <c r="P8" s="416"/>
      <c r="T8" s="71"/>
    </row>
    <row r="9" spans="1:20" ht="15.95" customHeight="1">
      <c r="A9" s="90" t="s">
        <v>34</v>
      </c>
      <c r="B9" s="295" t="str">
        <f>IF(sonuc!$B$14&lt;&gt;"",sonuc!$B$14,"")</f>
        <v>Mehmet Emin Özbağcı</v>
      </c>
      <c r="C9" s="298" t="s">
        <v>13</v>
      </c>
      <c r="D9" s="301" t="str">
        <f>IF(sonuc!$B$20&lt;&gt;"",sonuc!$B$20,"")</f>
        <v xml:space="preserve">Halil İbrahim Serbest </v>
      </c>
      <c r="E9" s="234">
        <v>3</v>
      </c>
      <c r="F9" s="240" t="s">
        <v>13</v>
      </c>
      <c r="G9" s="237">
        <v>2</v>
      </c>
      <c r="H9" s="348">
        <v>0</v>
      </c>
      <c r="I9" s="304" t="s">
        <v>15</v>
      </c>
      <c r="J9" s="1" t="str">
        <f>IF(sonuc!$B$14&lt;&gt;"",sonuc!$B$14,"")</f>
        <v>Mehmet Emin Özbağcı</v>
      </c>
      <c r="K9" s="298" t="s">
        <v>13</v>
      </c>
      <c r="L9" s="314"/>
      <c r="M9" s="321" t="str">
        <f>IF(sonuc!$B$15&lt;&gt;"",sonuc!$B$15,"")</f>
        <v>Sadi Uluçay</v>
      </c>
      <c r="N9" s="234">
        <v>3</v>
      </c>
      <c r="O9" s="240" t="s">
        <v>13</v>
      </c>
      <c r="P9" s="237">
        <v>1</v>
      </c>
      <c r="T9" s="71"/>
    </row>
    <row r="10" spans="1:20" ht="15.95" customHeight="1">
      <c r="A10" s="93" t="s">
        <v>35</v>
      </c>
      <c r="B10" s="296" t="str">
        <f>IF(sonuc!$B$15&lt;&gt;"",sonuc!$B$15,"")</f>
        <v>Sadi Uluçay</v>
      </c>
      <c r="C10" s="299" t="s">
        <v>13</v>
      </c>
      <c r="D10" s="302" t="str">
        <f>IF(sonuc!$B$19&lt;&gt;"",sonuc!$B$19,"")</f>
        <v>Burak Kalyoncu</v>
      </c>
      <c r="E10" s="235">
        <v>2</v>
      </c>
      <c r="F10" s="241" t="s">
        <v>13</v>
      </c>
      <c r="G10" s="238">
        <v>3</v>
      </c>
      <c r="H10" s="349">
        <v>0</v>
      </c>
      <c r="I10" s="306" t="s">
        <v>63</v>
      </c>
      <c r="J10" s="9" t="str">
        <f>IF(sonuc!$B$21&lt;&gt;"",sonuc!$B$21,"")</f>
        <v>Mustafa Bayram</v>
      </c>
      <c r="K10" s="299" t="s">
        <v>13</v>
      </c>
      <c r="L10" s="317"/>
      <c r="M10" s="311" t="str">
        <f>IF(sonuc!$B$19&lt;&gt;"",sonuc!$B$19,"")</f>
        <v>Burak Kalyoncu</v>
      </c>
      <c r="N10" s="235">
        <v>0</v>
      </c>
      <c r="O10" s="241" t="s">
        <v>13</v>
      </c>
      <c r="P10" s="238">
        <v>3</v>
      </c>
      <c r="T10" s="71"/>
    </row>
    <row r="11" spans="1:20" ht="15.95" customHeight="1">
      <c r="A11" s="93" t="s">
        <v>36</v>
      </c>
      <c r="B11" s="296" t="str">
        <f>IF(sonuc!$B$16&lt;&gt;"",sonuc!$B$16,"")</f>
        <v>Erdem Demir</v>
      </c>
      <c r="C11" s="299" t="s">
        <v>13</v>
      </c>
      <c r="D11" s="302" t="str">
        <f>IF(sonuc!$B$18&lt;&gt;"",sonuc!$B$18,"")</f>
        <v>Rüştü Mutlu</v>
      </c>
      <c r="E11" s="235">
        <v>1</v>
      </c>
      <c r="F11" s="241" t="s">
        <v>13</v>
      </c>
      <c r="G11" s="238">
        <v>3</v>
      </c>
      <c r="H11" s="349">
        <v>0</v>
      </c>
      <c r="I11" s="347" t="s">
        <v>58</v>
      </c>
      <c r="J11" s="9" t="str">
        <f>IF(sonuc!$B$17&lt;&gt;"",sonuc!$B$17,"")</f>
        <v xml:space="preserve">Sedat Taşkın </v>
      </c>
      <c r="K11" s="299" t="s">
        <v>13</v>
      </c>
      <c r="L11" s="317"/>
      <c r="M11" s="311" t="str">
        <f>IF(sonuc!$B$16&lt;&gt;"",sonuc!$B$16,"")</f>
        <v>Erdem Demir</v>
      </c>
      <c r="N11" s="235">
        <v>3</v>
      </c>
      <c r="O11" s="241" t="s">
        <v>13</v>
      </c>
      <c r="P11" s="238">
        <v>2</v>
      </c>
      <c r="T11" s="71"/>
    </row>
    <row r="12" spans="1:20" ht="15.95" customHeight="1" thickBot="1">
      <c r="A12" s="97" t="s">
        <v>47</v>
      </c>
      <c r="B12" s="297" t="str">
        <f>IF(sonuc!$B$17&lt;&gt;"",sonuc!$B$17,"")</f>
        <v xml:space="preserve">Sedat Taşkın </v>
      </c>
      <c r="C12" s="300" t="s">
        <v>13</v>
      </c>
      <c r="D12" s="303" t="str">
        <f>IF(sonuc!$B$21&lt;&gt;"",sonuc!$B$21,"")</f>
        <v>Mustafa Bayram</v>
      </c>
      <c r="E12" s="236">
        <v>3</v>
      </c>
      <c r="F12" s="242" t="s">
        <v>13</v>
      </c>
      <c r="G12" s="239">
        <v>2</v>
      </c>
      <c r="H12" s="350">
        <v>0</v>
      </c>
      <c r="I12" s="308" t="s">
        <v>64</v>
      </c>
      <c r="J12" s="43" t="str">
        <f>IF(sonuc!$B$20&lt;&gt;"",sonuc!$B$20,"")</f>
        <v xml:space="preserve">Halil İbrahim Serbest </v>
      </c>
      <c r="K12" s="300" t="s">
        <v>13</v>
      </c>
      <c r="L12" s="320"/>
      <c r="M12" s="312" t="str">
        <f>IF(sonuc!$B$18&lt;&gt;"",sonuc!$B$18,"")</f>
        <v>Rüştü Mutlu</v>
      </c>
      <c r="N12" s="247">
        <v>3</v>
      </c>
      <c r="O12" s="245" t="s">
        <v>13</v>
      </c>
      <c r="P12" s="246">
        <v>1</v>
      </c>
      <c r="T12" s="71"/>
    </row>
    <row r="13" spans="1:20" s="100" customFormat="1" ht="15.95" customHeight="1" thickBot="1">
      <c r="A13" s="417" t="s">
        <v>16</v>
      </c>
      <c r="B13" s="415"/>
      <c r="C13" s="415"/>
      <c r="D13" s="415"/>
      <c r="E13" s="415"/>
      <c r="F13" s="415"/>
      <c r="G13" s="415"/>
      <c r="H13" s="335"/>
      <c r="I13" s="415" t="s">
        <v>60</v>
      </c>
      <c r="J13" s="415"/>
      <c r="K13" s="415"/>
      <c r="L13" s="415"/>
      <c r="M13" s="415"/>
      <c r="N13" s="415"/>
      <c r="O13" s="415"/>
      <c r="P13" s="416"/>
    </row>
    <row r="14" spans="1:20" s="100" customFormat="1" ht="15.95" customHeight="1">
      <c r="A14" s="90" t="s">
        <v>24</v>
      </c>
      <c r="B14" s="309" t="str">
        <f>IF(sonuc!$B$14&lt;&gt;"",sonuc!$B$14,"")</f>
        <v>Mehmet Emin Özbağcı</v>
      </c>
      <c r="C14" s="313" t="s">
        <v>13</v>
      </c>
      <c r="D14" s="351" t="str">
        <f>IF(sonuc!$B$19&lt;&gt;"",sonuc!$B$19,"")</f>
        <v>Burak Kalyoncu</v>
      </c>
      <c r="E14" s="234">
        <v>2</v>
      </c>
      <c r="F14" s="240" t="s">
        <v>13</v>
      </c>
      <c r="G14" s="237">
        <v>3</v>
      </c>
      <c r="H14" s="332"/>
      <c r="I14" s="304" t="s">
        <v>17</v>
      </c>
      <c r="J14" s="295" t="str">
        <f>IF(sonuc!$B$14&lt;&gt;"",sonuc!$B$14,"")</f>
        <v>Mehmet Emin Özbağcı</v>
      </c>
      <c r="K14" s="298" t="s">
        <v>13</v>
      </c>
      <c r="L14" s="314"/>
      <c r="M14" s="321" t="str">
        <f>IF(sonuc!$B$16&lt;&gt;"",sonuc!$B$16,"")</f>
        <v>Erdem Demir</v>
      </c>
      <c r="N14" s="234">
        <v>0</v>
      </c>
      <c r="O14" s="240" t="s">
        <v>13</v>
      </c>
      <c r="P14" s="237">
        <v>3</v>
      </c>
    </row>
    <row r="15" spans="1:20" s="100" customFormat="1" ht="15.95" customHeight="1">
      <c r="A15" s="93" t="s">
        <v>25</v>
      </c>
      <c r="B15" s="296" t="str">
        <f>IF(sonuc!$B$15&lt;&gt;"",sonuc!$B$15,"")</f>
        <v>Sadi Uluçay</v>
      </c>
      <c r="C15" s="299" t="s">
        <v>13</v>
      </c>
      <c r="D15" s="311" t="str">
        <f>IF(sonuc!$B$18&lt;&gt;"",sonuc!$B$18,"")</f>
        <v>Rüştü Mutlu</v>
      </c>
      <c r="E15" s="243">
        <v>3</v>
      </c>
      <c r="F15" s="241" t="s">
        <v>13</v>
      </c>
      <c r="G15" s="238">
        <v>2</v>
      </c>
      <c r="H15" s="333"/>
      <c r="I15" s="306" t="s">
        <v>22</v>
      </c>
      <c r="J15" s="296" t="str">
        <f>IF(sonuc!$B$15&lt;&gt;"",sonuc!$B$15,"")</f>
        <v>Sadi Uluçay</v>
      </c>
      <c r="K15" s="299" t="s">
        <v>13</v>
      </c>
      <c r="L15" s="317"/>
      <c r="M15" s="311" t="str">
        <f>IF(sonuc!$B$17&lt;&gt;"",sonuc!$B$17,"")</f>
        <v xml:space="preserve">Sedat Taşkın </v>
      </c>
      <c r="N15" s="235">
        <v>0</v>
      </c>
      <c r="O15" s="241" t="s">
        <v>13</v>
      </c>
      <c r="P15" s="238">
        <v>3</v>
      </c>
    </row>
    <row r="16" spans="1:20" s="100" customFormat="1" ht="15.95" customHeight="1">
      <c r="A16" s="93" t="s">
        <v>44</v>
      </c>
      <c r="B16" s="344" t="str">
        <f>IF(sonuc!$B$16&lt;&gt;"",sonuc!$B$16,"")</f>
        <v>Erdem Demir</v>
      </c>
      <c r="C16" s="343" t="s">
        <v>13</v>
      </c>
      <c r="D16" s="345" t="str">
        <f>IF(sonuc!$B$21&lt;&gt;"",sonuc!$B$21,"")</f>
        <v>Mustafa Bayram</v>
      </c>
      <c r="E16" s="235">
        <v>0</v>
      </c>
      <c r="F16" s="241" t="s">
        <v>13</v>
      </c>
      <c r="G16" s="238">
        <v>3</v>
      </c>
      <c r="H16" s="333"/>
      <c r="I16" s="306" t="s">
        <v>65</v>
      </c>
      <c r="J16" s="296" t="str">
        <f>IF(sonuc!$B$21&lt;&gt;"",sonuc!$B$21,"")</f>
        <v>Mustafa Bayram</v>
      </c>
      <c r="K16" s="299" t="s">
        <v>13</v>
      </c>
      <c r="L16" s="317"/>
      <c r="M16" s="311" t="str">
        <f>IF(sonuc!$B$18&lt;&gt;"",sonuc!$B$18,"")</f>
        <v>Rüştü Mutlu</v>
      </c>
      <c r="N16" s="235">
        <v>3</v>
      </c>
      <c r="O16" s="241" t="s">
        <v>13</v>
      </c>
      <c r="P16" s="238">
        <v>0</v>
      </c>
    </row>
    <row r="17" spans="1:18" s="100" customFormat="1" ht="15.95" customHeight="1" thickBot="1">
      <c r="A17" s="97" t="s">
        <v>45</v>
      </c>
      <c r="B17" s="297" t="str">
        <f>IF(sonuc!$B$17&lt;&gt;"",sonuc!$B$17,"")</f>
        <v xml:space="preserve">Sedat Taşkın </v>
      </c>
      <c r="C17" s="300" t="s">
        <v>13</v>
      </c>
      <c r="D17" s="303" t="str">
        <f>IF(sonuc!$B$20&lt;&gt;"",sonuc!$B$20,"")</f>
        <v xml:space="preserve">Halil İbrahim Serbest </v>
      </c>
      <c r="E17" s="236">
        <v>2</v>
      </c>
      <c r="F17" s="242" t="s">
        <v>13</v>
      </c>
      <c r="G17" s="239">
        <v>3</v>
      </c>
      <c r="H17" s="334"/>
      <c r="I17" s="308" t="s">
        <v>66</v>
      </c>
      <c r="J17" s="297" t="str">
        <f>IF(sonuc!$B$20&lt;&gt;"",sonuc!$B$20,"")</f>
        <v xml:space="preserve">Halil İbrahim Serbest </v>
      </c>
      <c r="K17" s="300" t="s">
        <v>13</v>
      </c>
      <c r="L17" s="320"/>
      <c r="M17" s="312" t="str">
        <f>IF(sonuc!$B$19&lt;&gt;"",sonuc!$B$19,"")</f>
        <v>Burak Kalyoncu</v>
      </c>
      <c r="N17" s="236">
        <v>2</v>
      </c>
      <c r="O17" s="242" t="s">
        <v>13</v>
      </c>
      <c r="P17" s="239">
        <v>3</v>
      </c>
    </row>
    <row r="18" spans="1:18" s="100" customFormat="1" ht="15.95" customHeight="1" thickBot="1">
      <c r="A18" s="417" t="s">
        <v>18</v>
      </c>
      <c r="B18" s="415"/>
      <c r="C18" s="415"/>
      <c r="D18" s="415"/>
      <c r="E18" s="415"/>
      <c r="F18" s="415"/>
      <c r="G18" s="415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8" s="100" customFormat="1" ht="15.95" customHeight="1">
      <c r="A19" s="90" t="s">
        <v>21</v>
      </c>
      <c r="B19" s="295" t="str">
        <f>IF(sonuc!$B$14&lt;&gt;"",sonuc!$B$14,"")</f>
        <v>Mehmet Emin Özbağcı</v>
      </c>
      <c r="C19" s="298" t="s">
        <v>13</v>
      </c>
      <c r="D19" s="301" t="str">
        <f>IF(sonuc!$B$18&lt;&gt;"",sonuc!$B$18,"")</f>
        <v>Rüştü Mutlu</v>
      </c>
      <c r="E19" s="234">
        <v>1</v>
      </c>
      <c r="F19" s="240" t="s">
        <v>13</v>
      </c>
      <c r="G19" s="237">
        <v>3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8" s="100" customFormat="1" ht="15.95" customHeight="1">
      <c r="A20" s="93" t="s">
        <v>41</v>
      </c>
      <c r="B20" s="296" t="str">
        <f>IF(sonuc!$B$15&lt;&gt;"",sonuc!$B$15,"")</f>
        <v>Sadi Uluçay</v>
      </c>
      <c r="C20" s="299" t="s">
        <v>13</v>
      </c>
      <c r="D20" s="302" t="str">
        <f>IF(sonuc!$B$21&lt;&gt;"",sonuc!$B$21,"")</f>
        <v>Mustafa Bayram</v>
      </c>
      <c r="E20" s="235">
        <v>0</v>
      </c>
      <c r="F20" s="241" t="s">
        <v>13</v>
      </c>
      <c r="G20" s="238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  <c r="R20" s="100" t="s">
        <v>49</v>
      </c>
    </row>
    <row r="21" spans="1:18" s="100" customFormat="1" ht="15.95" customHeight="1">
      <c r="A21" s="93" t="s">
        <v>42</v>
      </c>
      <c r="B21" s="296" t="str">
        <f>IF(sonuc!$B$16&lt;&gt;"",sonuc!$B$16,"")</f>
        <v>Erdem Demir</v>
      </c>
      <c r="C21" s="299" t="s">
        <v>13</v>
      </c>
      <c r="D21" s="302" t="str">
        <f>IF(sonuc!$B$20&lt;&gt;"",sonuc!$B$20,"")</f>
        <v xml:space="preserve">Halil İbrahim Serbest </v>
      </c>
      <c r="E21" s="235">
        <v>1</v>
      </c>
      <c r="F21" s="241" t="s">
        <v>13</v>
      </c>
      <c r="G21" s="238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8" s="100" customFormat="1" ht="15.95" customHeight="1" thickBot="1">
      <c r="A22" s="97" t="s">
        <v>43</v>
      </c>
      <c r="B22" s="297" t="str">
        <f>IF(sonuc!$B$17&lt;&gt;"",sonuc!$B$17,"")</f>
        <v xml:space="preserve">Sedat Taşkın </v>
      </c>
      <c r="C22" s="300" t="s">
        <v>13</v>
      </c>
      <c r="D22" s="303" t="str">
        <f>IF(sonuc!$B$19&lt;&gt;"",sonuc!$B$19,"")</f>
        <v>Burak Kalyoncu</v>
      </c>
      <c r="E22" s="236">
        <v>2</v>
      </c>
      <c r="F22" s="242" t="s">
        <v>13</v>
      </c>
      <c r="G22" s="239">
        <v>3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2" sqref="G12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sonuc!A22</f>
        <v>Grup 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331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IF(sonuc!$B$24&lt;&gt;"",sonuc!$B$24,"")</f>
        <v>Metin Özvarna</v>
      </c>
      <c r="C4" s="298" t="s">
        <v>13</v>
      </c>
      <c r="D4" s="321" t="str">
        <f>IF(sonuc!$B$31&lt;&gt;"",sonuc!$B$31,"")</f>
        <v>Arif Ercenik</v>
      </c>
      <c r="E4" s="234">
        <v>2</v>
      </c>
      <c r="F4" s="240" t="s">
        <v>13</v>
      </c>
      <c r="G4" s="248">
        <v>3</v>
      </c>
      <c r="H4" s="332"/>
      <c r="I4" s="291" t="s">
        <v>19</v>
      </c>
      <c r="J4" s="295" t="str">
        <f>IF(sonuc!$B$24&lt;&gt;"",sonuc!$B$24,"")</f>
        <v>Metin Özvarna</v>
      </c>
      <c r="K4" s="298" t="s">
        <v>13</v>
      </c>
      <c r="L4" s="314"/>
      <c r="M4" s="301" t="str">
        <f>IF(sonuc!$B$27&lt;&gt;"",sonuc!$B$27,"")</f>
        <v>Halit Döneray</v>
      </c>
      <c r="N4" s="234">
        <v>0</v>
      </c>
      <c r="O4" s="240" t="s">
        <v>13</v>
      </c>
      <c r="P4" s="248">
        <v>3</v>
      </c>
      <c r="T4" s="71"/>
    </row>
    <row r="5" spans="1:20" ht="15.95" customHeight="1">
      <c r="A5" s="79" t="s">
        <v>38</v>
      </c>
      <c r="B5" s="296" t="str">
        <f>IF(sonuc!$B$25&lt;&gt;"",sonuc!$B$25,"")</f>
        <v xml:space="preserve">Zihni Şimşek    </v>
      </c>
      <c r="C5" s="299" t="s">
        <v>13</v>
      </c>
      <c r="D5" s="311" t="str">
        <f>IF(sonuc!$B$30&lt;&gt;"",sonuc!$B$30,"")</f>
        <v xml:space="preserve">Ali Kemal Gençcan                </v>
      </c>
      <c r="E5" s="235">
        <v>0</v>
      </c>
      <c r="F5" s="241"/>
      <c r="G5" s="249">
        <v>3</v>
      </c>
      <c r="H5" s="333"/>
      <c r="I5" s="292" t="s">
        <v>20</v>
      </c>
      <c r="J5" s="296" t="str">
        <f>IF(sonuc!$B$25&lt;&gt;"",sonuc!$B$25,"")</f>
        <v xml:space="preserve">Zihni Şimşek    </v>
      </c>
      <c r="K5" s="299" t="s">
        <v>13</v>
      </c>
      <c r="L5" s="317"/>
      <c r="M5" s="302" t="str">
        <f>IF(sonuc!$B$26&lt;&gt;"",sonuc!$B$26,"")</f>
        <v>Turhan Önde</v>
      </c>
      <c r="N5" s="235">
        <v>3</v>
      </c>
      <c r="O5" s="241" t="s">
        <v>13</v>
      </c>
      <c r="P5" s="249">
        <v>1</v>
      </c>
      <c r="T5" s="71"/>
    </row>
    <row r="6" spans="1:20" ht="15.95" customHeight="1">
      <c r="A6" s="79" t="s">
        <v>39</v>
      </c>
      <c r="B6" s="296" t="str">
        <f>IF(sonuc!$B$26&lt;&gt;"",sonuc!$B$26,"")</f>
        <v>Turhan Önde</v>
      </c>
      <c r="C6" s="299" t="s">
        <v>13</v>
      </c>
      <c r="D6" s="311" t="str">
        <f>IF(sonuc!$B$29&lt;&gt;"",sonuc!$B$29,"")</f>
        <v>Mustafa Özyar</v>
      </c>
      <c r="E6" s="235">
        <v>1</v>
      </c>
      <c r="F6" s="241" t="s">
        <v>13</v>
      </c>
      <c r="G6" s="249">
        <v>3</v>
      </c>
      <c r="H6" s="333"/>
      <c r="I6" s="292" t="s">
        <v>62</v>
      </c>
      <c r="J6" s="296" t="str">
        <f>IF(sonuc!$B$31&lt;&gt;"",sonuc!$B$31,"")</f>
        <v>Arif Ercenik</v>
      </c>
      <c r="K6" s="299" t="s">
        <v>13</v>
      </c>
      <c r="L6" s="317"/>
      <c r="M6" s="302" t="str">
        <f>IF(sonuc!$B$30&lt;&gt;"",sonuc!$B$30,"")</f>
        <v xml:space="preserve">Ali Kemal Gençcan                </v>
      </c>
      <c r="N6" s="235">
        <v>3</v>
      </c>
      <c r="O6" s="241" t="s">
        <v>13</v>
      </c>
      <c r="P6" s="249">
        <v>2</v>
      </c>
      <c r="T6" s="71"/>
    </row>
    <row r="7" spans="1:20" ht="15.95" customHeight="1" thickBot="1">
      <c r="A7" s="84" t="s">
        <v>40</v>
      </c>
      <c r="B7" s="297" t="str">
        <f>IF(sonuc!$B$27&lt;&gt;"",sonuc!$B$27,"")</f>
        <v>Halit Döneray</v>
      </c>
      <c r="C7" s="300" t="s">
        <v>13</v>
      </c>
      <c r="D7" s="312" t="str">
        <f>IF(sonuc!$B$28&lt;&gt;"",sonuc!$B$28,"")</f>
        <v xml:space="preserve">Bülent Milli   </v>
      </c>
      <c r="E7" s="236">
        <v>2</v>
      </c>
      <c r="F7" s="242" t="s">
        <v>13</v>
      </c>
      <c r="G7" s="250">
        <v>3</v>
      </c>
      <c r="H7" s="334"/>
      <c r="I7" s="293" t="s">
        <v>46</v>
      </c>
      <c r="J7" s="297" t="str">
        <f>IF(sonuc!$B$28&lt;&gt;"",sonuc!$B$28,"")</f>
        <v xml:space="preserve">Bülent Milli   </v>
      </c>
      <c r="K7" s="300" t="s">
        <v>13</v>
      </c>
      <c r="L7" s="320"/>
      <c r="M7" s="303" t="str">
        <f>IF(sonuc!$B$29&lt;&gt;"",sonuc!$B$29,"")</f>
        <v>Mustafa Özyar</v>
      </c>
      <c r="N7" s="236">
        <v>3</v>
      </c>
      <c r="O7" s="242" t="s">
        <v>13</v>
      </c>
      <c r="P7" s="250">
        <v>0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IF(sonuc!$B$24&lt;&gt;"",sonuc!$B$24,"")</f>
        <v>Metin Özvarna</v>
      </c>
      <c r="C9" s="298" t="s">
        <v>13</v>
      </c>
      <c r="D9" s="301" t="str">
        <f>IF(sonuc!$B$30&lt;&gt;"",sonuc!$B$30,"")</f>
        <v xml:space="preserve">Ali Kemal Gençcan                </v>
      </c>
      <c r="E9" s="234">
        <v>2</v>
      </c>
      <c r="F9" s="240" t="s">
        <v>13</v>
      </c>
      <c r="G9" s="248">
        <v>3</v>
      </c>
      <c r="H9" s="332"/>
      <c r="I9" s="291" t="s">
        <v>15</v>
      </c>
      <c r="J9" s="295" t="str">
        <f>IF(sonuc!$B$24&lt;&gt;"",sonuc!$B$24,"")</f>
        <v>Metin Özvarna</v>
      </c>
      <c r="K9" s="298" t="s">
        <v>13</v>
      </c>
      <c r="L9" s="314"/>
      <c r="M9" s="301" t="str">
        <f>IF(sonuc!$B$25&lt;&gt;"",sonuc!$B$25,"")</f>
        <v xml:space="preserve">Zihni Şimşek    </v>
      </c>
      <c r="N9" s="251">
        <v>1</v>
      </c>
      <c r="O9" s="240" t="s">
        <v>13</v>
      </c>
      <c r="P9" s="248">
        <v>3</v>
      </c>
      <c r="T9" s="71"/>
    </row>
    <row r="10" spans="1:20" ht="15.95" customHeight="1">
      <c r="A10" s="93" t="s">
        <v>35</v>
      </c>
      <c r="B10" s="296" t="str">
        <f>IF(sonuc!$B$25&lt;&gt;"",sonuc!$B$25,"")</f>
        <v xml:space="preserve">Zihni Şimşek    </v>
      </c>
      <c r="C10" s="299" t="s">
        <v>13</v>
      </c>
      <c r="D10" s="302" t="str">
        <f>IF(sonuc!$B$29&lt;&gt;"",sonuc!$B$29,"")</f>
        <v>Mustafa Özyar</v>
      </c>
      <c r="E10" s="235">
        <v>2</v>
      </c>
      <c r="F10" s="241" t="s">
        <v>13</v>
      </c>
      <c r="G10" s="249">
        <v>3</v>
      </c>
      <c r="H10" s="333"/>
      <c r="I10" s="292" t="s">
        <v>63</v>
      </c>
      <c r="J10" s="296" t="str">
        <f>IF(sonuc!$B$31&lt;&gt;"",sonuc!$B$31,"")</f>
        <v>Arif Ercenik</v>
      </c>
      <c r="K10" s="299" t="s">
        <v>13</v>
      </c>
      <c r="L10" s="317"/>
      <c r="M10" s="302" t="str">
        <f>IF(sonuc!$B$29&lt;&gt;"",sonuc!$B$29,"")</f>
        <v>Mustafa Özyar</v>
      </c>
      <c r="N10" s="252">
        <v>1</v>
      </c>
      <c r="O10" s="241" t="s">
        <v>13</v>
      </c>
      <c r="P10" s="249">
        <v>3</v>
      </c>
      <c r="T10" s="71"/>
    </row>
    <row r="11" spans="1:20" ht="15.95" customHeight="1">
      <c r="A11" s="93" t="s">
        <v>36</v>
      </c>
      <c r="B11" s="296" t="str">
        <f>IF(sonuc!$B$26&lt;&gt;"",sonuc!$B$26,"")</f>
        <v>Turhan Önde</v>
      </c>
      <c r="C11" s="299" t="s">
        <v>13</v>
      </c>
      <c r="D11" s="302" t="str">
        <f>IF(sonuc!$B$28&lt;&gt;"",sonuc!$B$28,"")</f>
        <v xml:space="preserve">Bülent Milli   </v>
      </c>
      <c r="E11" s="235">
        <v>3</v>
      </c>
      <c r="F11" s="241" t="s">
        <v>13</v>
      </c>
      <c r="G11" s="249">
        <v>0</v>
      </c>
      <c r="H11" s="333"/>
      <c r="I11" s="294" t="s">
        <v>58</v>
      </c>
      <c r="J11" s="296" t="str">
        <f>IF(sonuc!$B$27&lt;&gt;"",sonuc!$B$27,"")</f>
        <v>Halit Döneray</v>
      </c>
      <c r="K11" s="299" t="s">
        <v>13</v>
      </c>
      <c r="L11" s="317"/>
      <c r="M11" s="302" t="str">
        <f>IF(sonuc!$B$26&lt;&gt;"",sonuc!$B$26,"")</f>
        <v>Turhan Önde</v>
      </c>
      <c r="N11" s="252">
        <v>1</v>
      </c>
      <c r="O11" s="241" t="s">
        <v>13</v>
      </c>
      <c r="P11" s="249">
        <v>3</v>
      </c>
      <c r="T11" s="71"/>
    </row>
    <row r="12" spans="1:20" ht="15.95" customHeight="1" thickBot="1">
      <c r="A12" s="97" t="s">
        <v>47</v>
      </c>
      <c r="B12" s="297" t="str">
        <f>IF(sonuc!$B$27&lt;&gt;"",sonuc!$B$27,"")</f>
        <v>Halit Döneray</v>
      </c>
      <c r="C12" s="300" t="s">
        <v>13</v>
      </c>
      <c r="D12" s="303" t="str">
        <f>IF(sonuc!$B$31&lt;&gt;"",sonuc!$B$31,"")</f>
        <v>Arif Ercenik</v>
      </c>
      <c r="E12" s="236">
        <v>3</v>
      </c>
      <c r="F12" s="242" t="s">
        <v>13</v>
      </c>
      <c r="G12" s="250">
        <v>2</v>
      </c>
      <c r="H12" s="334"/>
      <c r="I12" s="293" t="s">
        <v>64</v>
      </c>
      <c r="J12" s="297" t="str">
        <f>IF(sonuc!$B$30&lt;&gt;"",sonuc!$B$30,"")</f>
        <v xml:space="preserve">Ali Kemal Gençcan                </v>
      </c>
      <c r="K12" s="300" t="s">
        <v>13</v>
      </c>
      <c r="L12" s="320"/>
      <c r="M12" s="303" t="str">
        <f>IF(sonuc!$B$28&lt;&gt;"",sonuc!$B$28,"")</f>
        <v xml:space="preserve">Bülent Milli   </v>
      </c>
      <c r="N12" s="253">
        <v>0</v>
      </c>
      <c r="O12" s="242" t="s">
        <v>13</v>
      </c>
      <c r="P12" s="250">
        <v>3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IF(sonuc!$B$24&lt;&gt;"",sonuc!$B$24,"")</f>
        <v>Metin Özvarna</v>
      </c>
      <c r="C14" s="298" t="s">
        <v>13</v>
      </c>
      <c r="D14" s="301" t="str">
        <f>IF(sonuc!$B$29&lt;&gt;"",sonuc!$B$29,"")</f>
        <v>Mustafa Özyar</v>
      </c>
      <c r="E14" s="234">
        <v>1</v>
      </c>
      <c r="F14" s="240" t="s">
        <v>13</v>
      </c>
      <c r="G14" s="248">
        <v>3</v>
      </c>
      <c r="H14" s="332"/>
      <c r="I14" s="291" t="s">
        <v>17</v>
      </c>
      <c r="J14" s="295" t="str">
        <f>IF(sonuc!$B$24&lt;&gt;"",sonuc!$B$24,"")</f>
        <v>Metin Özvarna</v>
      </c>
      <c r="K14" s="298" t="s">
        <v>13</v>
      </c>
      <c r="L14" s="314"/>
      <c r="M14" s="301" t="str">
        <f>IF(sonuc!$B$26&lt;&gt;"",sonuc!$B$26,"")</f>
        <v>Turhan Önde</v>
      </c>
      <c r="N14" s="234">
        <v>3</v>
      </c>
      <c r="O14" s="240" t="s">
        <v>13</v>
      </c>
      <c r="P14" s="248">
        <v>2</v>
      </c>
    </row>
    <row r="15" spans="1:20" s="100" customFormat="1" ht="15.95" customHeight="1">
      <c r="A15" s="93" t="s">
        <v>25</v>
      </c>
      <c r="B15" s="296" t="str">
        <f>IF(sonuc!$B$25&lt;&gt;"",sonuc!$B$25,"")</f>
        <v xml:space="preserve">Zihni Şimşek    </v>
      </c>
      <c r="C15" s="299" t="s">
        <v>13</v>
      </c>
      <c r="D15" s="302" t="str">
        <f>IF(sonuc!$B$28&lt;&gt;"",sonuc!$B$28,"")</f>
        <v xml:space="preserve">Bülent Milli   </v>
      </c>
      <c r="E15" s="235">
        <v>0</v>
      </c>
      <c r="F15" s="241" t="s">
        <v>13</v>
      </c>
      <c r="G15" s="249">
        <v>3</v>
      </c>
      <c r="H15" s="333"/>
      <c r="I15" s="292" t="s">
        <v>22</v>
      </c>
      <c r="J15" s="296" t="str">
        <f>IF(sonuc!$B$25&lt;&gt;"",sonuc!$B$25,"")</f>
        <v xml:space="preserve">Zihni Şimşek    </v>
      </c>
      <c r="K15" s="299" t="s">
        <v>13</v>
      </c>
      <c r="L15" s="317"/>
      <c r="M15" s="302" t="str">
        <f>IF(sonuc!$B$27&lt;&gt;"",sonuc!$B$27,"")</f>
        <v>Halit Döneray</v>
      </c>
      <c r="N15" s="235">
        <v>3</v>
      </c>
      <c r="O15" s="241" t="s">
        <v>13</v>
      </c>
      <c r="P15" s="249">
        <v>2</v>
      </c>
    </row>
    <row r="16" spans="1:20" s="100" customFormat="1" ht="15.95" customHeight="1">
      <c r="A16" s="93" t="s">
        <v>44</v>
      </c>
      <c r="B16" s="296" t="str">
        <f>IF(sonuc!$B$26&lt;&gt;"",sonuc!$B$26,"")</f>
        <v>Turhan Önde</v>
      </c>
      <c r="C16" s="299" t="s">
        <v>13</v>
      </c>
      <c r="D16" s="302" t="str">
        <f>IF(sonuc!$B$31&lt;&gt;"",sonuc!$B$31,"")</f>
        <v>Arif Ercenik</v>
      </c>
      <c r="E16" s="235">
        <v>3</v>
      </c>
      <c r="F16" s="241" t="s">
        <v>13</v>
      </c>
      <c r="G16" s="249">
        <v>0</v>
      </c>
      <c r="H16" s="333"/>
      <c r="I16" s="292" t="s">
        <v>65</v>
      </c>
      <c r="J16" s="296" t="str">
        <f>IF(sonuc!$B$31&lt;&gt;"",sonuc!$B$31,"")</f>
        <v>Arif Ercenik</v>
      </c>
      <c r="K16" s="299" t="s">
        <v>13</v>
      </c>
      <c r="L16" s="317"/>
      <c r="M16" s="302" t="str">
        <f>IF(sonuc!$B$28&lt;&gt;"",sonuc!$B$28,"")</f>
        <v xml:space="preserve">Bülent Milli   </v>
      </c>
      <c r="N16" s="235">
        <v>0</v>
      </c>
      <c r="O16" s="241" t="s">
        <v>13</v>
      </c>
      <c r="P16" s="249">
        <v>3</v>
      </c>
    </row>
    <row r="17" spans="1:16" s="100" customFormat="1" ht="15.95" customHeight="1" thickBot="1">
      <c r="A17" s="97" t="s">
        <v>45</v>
      </c>
      <c r="B17" s="297" t="str">
        <f>IF(sonuc!$B$27&lt;&gt;"",sonuc!$B$27,"")</f>
        <v>Halit Döneray</v>
      </c>
      <c r="C17" s="300" t="s">
        <v>13</v>
      </c>
      <c r="D17" s="303" t="str">
        <f>IF(sonuc!$B$30&lt;&gt;"",sonuc!$B$30,"")</f>
        <v xml:space="preserve">Ali Kemal Gençcan                </v>
      </c>
      <c r="E17" s="236">
        <v>2</v>
      </c>
      <c r="F17" s="242" t="s">
        <v>13</v>
      </c>
      <c r="G17" s="250">
        <v>3</v>
      </c>
      <c r="H17" s="334"/>
      <c r="I17" s="293" t="s">
        <v>66</v>
      </c>
      <c r="J17" s="297" t="str">
        <f>IF(sonuc!$B$30&lt;&gt;"",sonuc!$B$30,"")</f>
        <v xml:space="preserve">Ali Kemal Gençcan                </v>
      </c>
      <c r="K17" s="300" t="s">
        <v>13</v>
      </c>
      <c r="L17" s="320"/>
      <c r="M17" s="303" t="str">
        <f>IF(sonuc!$B$29&lt;&gt;"",sonuc!$B$29,"")</f>
        <v>Mustafa Özyar</v>
      </c>
      <c r="N17" s="236">
        <v>3</v>
      </c>
      <c r="O17" s="242" t="s">
        <v>13</v>
      </c>
      <c r="P17" s="250">
        <v>0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IF(sonuc!$B$24&lt;&gt;"",sonuc!$B$24,"")</f>
        <v>Metin Özvarna</v>
      </c>
      <c r="C19" s="298" t="s">
        <v>13</v>
      </c>
      <c r="D19" s="301" t="str">
        <f>IF(sonuc!$B$28&lt;&gt;"",sonuc!$B$28,"")</f>
        <v xml:space="preserve">Bülent Milli   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IF(sonuc!$B$25&lt;&gt;"",sonuc!$B$25,"")</f>
        <v xml:space="preserve">Zihni Şimşek    </v>
      </c>
      <c r="C20" s="299" t="s">
        <v>13</v>
      </c>
      <c r="D20" s="302" t="str">
        <f>IF(sonuc!$B$31&lt;&gt;"",sonuc!$B$31,"")</f>
        <v>Arif Ercenik</v>
      </c>
      <c r="E20" s="235">
        <v>0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IF(sonuc!$B$26&lt;&gt;"",sonuc!$B$26,"")</f>
        <v>Turhan Önde</v>
      </c>
      <c r="C21" s="299" t="s">
        <v>13</v>
      </c>
      <c r="D21" s="302" t="str">
        <f>IF(sonuc!$B$30&lt;&gt;"",sonuc!$B$30,"")</f>
        <v xml:space="preserve">Ali Kemal Gençcan                </v>
      </c>
      <c r="E21" s="235">
        <v>2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IF(sonuc!$B$27&lt;&gt;"",sonuc!$B$27,"")</f>
        <v>Halit Döneray</v>
      </c>
      <c r="C22" s="300" t="s">
        <v>13</v>
      </c>
      <c r="D22" s="303" t="str">
        <f>IF(sonuc!$B$29&lt;&gt;"",sonuc!$B$29,"")</f>
        <v>Mustafa Özyar</v>
      </c>
      <c r="E22" s="236">
        <v>3</v>
      </c>
      <c r="F22" s="242" t="s">
        <v>13</v>
      </c>
      <c r="G22" s="250">
        <v>1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8" sqref="R8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sonuc!A32</f>
        <v>Grup 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331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IF(sonuc!$B$34&lt;&gt;"",sonuc!$B$34,"")</f>
        <v xml:space="preserve">Kenan Milli </v>
      </c>
      <c r="C4" s="298" t="s">
        <v>13</v>
      </c>
      <c r="D4" s="321" t="str">
        <f>IF(sonuc!$B$41&lt;&gt;"",sonuc!$B$41,"")</f>
        <v>Güngör Akyüz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IF(sonuc!$B$34&lt;&gt;"",sonuc!$B$34,"")</f>
        <v xml:space="preserve">Kenan Milli </v>
      </c>
      <c r="K4" s="298" t="s">
        <v>13</v>
      </c>
      <c r="L4" s="314"/>
      <c r="M4" s="301" t="str">
        <f>IF(sonuc!$B$37&lt;&gt;"",sonuc!$B$37,"")</f>
        <v>Sadullah Şen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296" t="str">
        <f>IF(sonuc!$B$35&lt;&gt;"",sonuc!$B$35,"")</f>
        <v>Yasin Örnek</v>
      </c>
      <c r="C5" s="299" t="s">
        <v>13</v>
      </c>
      <c r="D5" s="311" t="str">
        <f>IF(sonuc!$B$40&lt;&gt;"",sonuc!$B$40,"")</f>
        <v>Selahattin Eker</v>
      </c>
      <c r="E5" s="235">
        <v>1</v>
      </c>
      <c r="F5" s="241" t="s">
        <v>13</v>
      </c>
      <c r="G5" s="249">
        <v>3</v>
      </c>
      <c r="H5" s="333"/>
      <c r="I5" s="292" t="s">
        <v>20</v>
      </c>
      <c r="J5" s="296" t="str">
        <f>IF(sonuc!$B$35&lt;&gt;"",sonuc!$B$35,"")</f>
        <v>Yasin Örnek</v>
      </c>
      <c r="K5" s="299" t="s">
        <v>13</v>
      </c>
      <c r="L5" s="317"/>
      <c r="M5" s="302" t="str">
        <f>IF(sonuc!$B$36&lt;&gt;"",sonuc!$B$36,"")</f>
        <v>Serkan Sensu</v>
      </c>
      <c r="N5" s="252">
        <v>0</v>
      </c>
      <c r="O5" s="241" t="s">
        <v>13</v>
      </c>
      <c r="P5" s="255">
        <v>3</v>
      </c>
      <c r="T5" s="71"/>
    </row>
    <row r="6" spans="1:20" ht="15.95" customHeight="1">
      <c r="A6" s="79" t="s">
        <v>39</v>
      </c>
      <c r="B6" s="296" t="str">
        <f>IF(sonuc!$B$36&lt;&gt;"",sonuc!$B$36,"")</f>
        <v>Serkan Sensu</v>
      </c>
      <c r="C6" s="299" t="s">
        <v>13</v>
      </c>
      <c r="D6" s="311" t="str">
        <f>IF(sonuc!$B$39&lt;&gt;"",sonuc!$B$39,"")</f>
        <v>Erol Hacıoğlu</v>
      </c>
      <c r="E6" s="235">
        <v>2</v>
      </c>
      <c r="F6" s="241" t="s">
        <v>13</v>
      </c>
      <c r="G6" s="249">
        <v>3</v>
      </c>
      <c r="H6" s="333"/>
      <c r="I6" s="292" t="s">
        <v>62</v>
      </c>
      <c r="J6" s="296" t="str">
        <f>IF(sonuc!$B$41&lt;&gt;"",sonuc!$B$41,"")</f>
        <v>Güngör Akyüz</v>
      </c>
      <c r="K6" s="299" t="s">
        <v>13</v>
      </c>
      <c r="L6" s="317"/>
      <c r="M6" s="302" t="str">
        <f>IF(sonuc!$B$40&lt;&gt;"",sonuc!$B$40,"")</f>
        <v>Selahattin Eker</v>
      </c>
      <c r="N6" s="252">
        <v>0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7" t="str">
        <f>IF(sonuc!$B$37&lt;&gt;"",sonuc!$B$37,"")</f>
        <v>Sadullah Şen</v>
      </c>
      <c r="C7" s="300" t="s">
        <v>13</v>
      </c>
      <c r="D7" s="312" t="str">
        <f>IF(sonuc!$B$38&lt;&gt;"",sonuc!$B$38,"")</f>
        <v>Halit İbak</v>
      </c>
      <c r="E7" s="236">
        <v>0</v>
      </c>
      <c r="F7" s="242" t="s">
        <v>13</v>
      </c>
      <c r="G7" s="250">
        <v>3</v>
      </c>
      <c r="H7" s="334"/>
      <c r="I7" s="293" t="s">
        <v>46</v>
      </c>
      <c r="J7" s="297" t="str">
        <f>IF(sonuc!$B$38&lt;&gt;"",sonuc!$B$38,"")</f>
        <v>Halit İbak</v>
      </c>
      <c r="K7" s="300" t="s">
        <v>13</v>
      </c>
      <c r="L7" s="320"/>
      <c r="M7" s="303" t="str">
        <f>IF(sonuc!$B$39&lt;&gt;"",sonuc!$B$39,"")</f>
        <v>Erol Hacıoğlu</v>
      </c>
      <c r="N7" s="253">
        <v>3</v>
      </c>
      <c r="O7" s="242" t="s">
        <v>13</v>
      </c>
      <c r="P7" s="256">
        <v>0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IF(sonuc!$B$34&lt;&gt;"",sonuc!$B$34,"")</f>
        <v xml:space="preserve">Kenan Milli </v>
      </c>
      <c r="C9" s="298" t="s">
        <v>13</v>
      </c>
      <c r="D9" s="301" t="str">
        <f>IF(sonuc!$B$40&lt;&gt;"",sonuc!$B$40,"")</f>
        <v>Selahattin Eker</v>
      </c>
      <c r="E9" s="234">
        <v>1</v>
      </c>
      <c r="F9" s="240" t="s">
        <v>13</v>
      </c>
      <c r="G9" s="248">
        <v>3</v>
      </c>
      <c r="H9" s="332"/>
      <c r="I9" s="291" t="s">
        <v>15</v>
      </c>
      <c r="J9" s="295" t="str">
        <f>IF(sonuc!$B$34&lt;&gt;"",sonuc!$B$34,"")</f>
        <v xml:space="preserve">Kenan Milli </v>
      </c>
      <c r="K9" s="298" t="s">
        <v>13</v>
      </c>
      <c r="L9" s="314"/>
      <c r="M9" s="301" t="str">
        <f>IF(sonuc!$B$35&lt;&gt;"",sonuc!$B$35,"")</f>
        <v>Yasin Örnek</v>
      </c>
      <c r="N9" s="251">
        <v>3</v>
      </c>
      <c r="O9" s="240" t="s">
        <v>13</v>
      </c>
      <c r="P9" s="254">
        <v>1</v>
      </c>
      <c r="T9" s="71"/>
    </row>
    <row r="10" spans="1:20" ht="15.95" customHeight="1">
      <c r="A10" s="93" t="s">
        <v>35</v>
      </c>
      <c r="B10" s="296" t="str">
        <f>IF(sonuc!$B$35&lt;&gt;"",sonuc!$B$35,"")</f>
        <v>Yasin Örnek</v>
      </c>
      <c r="C10" s="299" t="s">
        <v>13</v>
      </c>
      <c r="D10" s="302" t="str">
        <f>IF(sonuc!$B$39&lt;&gt;"",sonuc!$B$39,"")</f>
        <v>Erol Hacıoğlu</v>
      </c>
      <c r="E10" s="235">
        <v>3</v>
      </c>
      <c r="F10" s="241" t="s">
        <v>13</v>
      </c>
      <c r="G10" s="249">
        <v>1</v>
      </c>
      <c r="H10" s="333"/>
      <c r="I10" s="292" t="s">
        <v>63</v>
      </c>
      <c r="J10" s="296" t="str">
        <f>IF(sonuc!$B$41&lt;&gt;"",sonuc!$B$41,"")</f>
        <v>Güngör Akyüz</v>
      </c>
      <c r="K10" s="299" t="s">
        <v>13</v>
      </c>
      <c r="L10" s="317"/>
      <c r="M10" s="302" t="str">
        <f>IF(sonuc!$B$39&lt;&gt;"",sonuc!$B$39,"")</f>
        <v>Erol Hacıoğlu</v>
      </c>
      <c r="N10" s="252">
        <v>3</v>
      </c>
      <c r="O10" s="241" t="s">
        <v>13</v>
      </c>
      <c r="P10" s="255">
        <v>1</v>
      </c>
      <c r="T10" s="71"/>
    </row>
    <row r="11" spans="1:20" ht="15.95" customHeight="1">
      <c r="A11" s="93" t="s">
        <v>36</v>
      </c>
      <c r="B11" s="296" t="str">
        <f>IF(sonuc!$B$36&lt;&gt;"",sonuc!$B$36,"")</f>
        <v>Serkan Sensu</v>
      </c>
      <c r="C11" s="299" t="s">
        <v>13</v>
      </c>
      <c r="D11" s="302" t="str">
        <f>IF(sonuc!$B$38&lt;&gt;"",sonuc!$B$38,"")</f>
        <v>Halit İbak</v>
      </c>
      <c r="E11" s="235">
        <v>3</v>
      </c>
      <c r="F11" s="241" t="s">
        <v>13</v>
      </c>
      <c r="G11" s="249">
        <v>2</v>
      </c>
      <c r="H11" s="333"/>
      <c r="I11" s="294" t="s">
        <v>58</v>
      </c>
      <c r="J11" s="296" t="str">
        <f>IF(sonuc!$B$37&lt;&gt;"",sonuc!$B$37,"")</f>
        <v>Sadullah Şen</v>
      </c>
      <c r="K11" s="299" t="s">
        <v>13</v>
      </c>
      <c r="L11" s="317"/>
      <c r="M11" s="302" t="str">
        <f>IF(sonuc!$B$36&lt;&gt;"",sonuc!$B$36,"")</f>
        <v>Serkan Sensu</v>
      </c>
      <c r="N11" s="252">
        <v>2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IF(sonuc!$B$37&lt;&gt;"",sonuc!$B$37,"")</f>
        <v>Sadullah Şen</v>
      </c>
      <c r="C12" s="300" t="s">
        <v>13</v>
      </c>
      <c r="D12" s="303" t="str">
        <f>IF(sonuc!$B$41&lt;&gt;"",sonuc!$B$41,"")</f>
        <v>Güngör Akyüz</v>
      </c>
      <c r="E12" s="236">
        <v>3</v>
      </c>
      <c r="F12" s="242" t="s">
        <v>13</v>
      </c>
      <c r="G12" s="250">
        <v>1</v>
      </c>
      <c r="H12" s="334"/>
      <c r="I12" s="293" t="s">
        <v>64</v>
      </c>
      <c r="J12" s="297" t="str">
        <f>IF(sonuc!$B$40&lt;&gt;"",sonuc!$B$40,"")</f>
        <v>Selahattin Eker</v>
      </c>
      <c r="K12" s="300" t="s">
        <v>13</v>
      </c>
      <c r="L12" s="320"/>
      <c r="M12" s="303" t="str">
        <f>IF(sonuc!$B$38&lt;&gt;"",sonuc!$B$38,"")</f>
        <v>Halit İbak</v>
      </c>
      <c r="N12" s="253">
        <v>2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IF(sonuc!$B$34&lt;&gt;"",sonuc!$B$34,"")</f>
        <v xml:space="preserve">Kenan Milli </v>
      </c>
      <c r="C14" s="298" t="s">
        <v>13</v>
      </c>
      <c r="D14" s="301" t="str">
        <f>IF(sonuc!$B$39&lt;&gt;"",sonuc!$B$39,"")</f>
        <v>Erol Hacıoğlu</v>
      </c>
      <c r="E14" s="234">
        <v>3</v>
      </c>
      <c r="F14" s="240" t="s">
        <v>13</v>
      </c>
      <c r="G14" s="248">
        <v>1</v>
      </c>
      <c r="H14" s="332"/>
      <c r="I14" s="291" t="s">
        <v>17</v>
      </c>
      <c r="J14" s="295" t="str">
        <f>IF(sonuc!$B$34&lt;&gt;"",sonuc!$B$34,"")</f>
        <v xml:space="preserve">Kenan Milli </v>
      </c>
      <c r="K14" s="298" t="s">
        <v>13</v>
      </c>
      <c r="L14" s="314"/>
      <c r="M14" s="301" t="str">
        <f>IF(sonuc!$B$36&lt;&gt;"",sonuc!$B$36,"")</f>
        <v>Serkan Sensu</v>
      </c>
      <c r="N14" s="251">
        <v>3</v>
      </c>
      <c r="O14" s="240" t="s">
        <v>13</v>
      </c>
      <c r="P14" s="254">
        <v>0</v>
      </c>
    </row>
    <row r="15" spans="1:20" s="100" customFormat="1" ht="15.95" customHeight="1">
      <c r="A15" s="93" t="s">
        <v>25</v>
      </c>
      <c r="B15" s="296" t="str">
        <f>IF(sonuc!$B$35&lt;&gt;"",sonuc!$B$35,"")</f>
        <v>Yasin Örnek</v>
      </c>
      <c r="C15" s="299" t="s">
        <v>13</v>
      </c>
      <c r="D15" s="302" t="str">
        <f>IF(sonuc!$B$38&lt;&gt;"",sonuc!$B$38,"")</f>
        <v>Halit İbak</v>
      </c>
      <c r="E15" s="235">
        <v>1</v>
      </c>
      <c r="F15" s="241" t="s">
        <v>13</v>
      </c>
      <c r="G15" s="249">
        <v>3</v>
      </c>
      <c r="H15" s="333"/>
      <c r="I15" s="292" t="s">
        <v>22</v>
      </c>
      <c r="J15" s="296" t="str">
        <f>IF(sonuc!$B$35&lt;&gt;"",sonuc!$B$35,"")</f>
        <v>Yasin Örnek</v>
      </c>
      <c r="K15" s="299" t="s">
        <v>13</v>
      </c>
      <c r="L15" s="317"/>
      <c r="M15" s="302" t="str">
        <f>IF(sonuc!$B$37&lt;&gt;"",sonuc!$B$37,"")</f>
        <v>Sadullah Şen</v>
      </c>
      <c r="N15" s="252">
        <v>1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6" t="str">
        <f>IF(sonuc!$B$36&lt;&gt;"",sonuc!$B$36,"")</f>
        <v>Serkan Sensu</v>
      </c>
      <c r="C16" s="299" t="s">
        <v>13</v>
      </c>
      <c r="D16" s="302" t="str">
        <f>IF(sonuc!$B$41&lt;&gt;"",sonuc!$B$41,"")</f>
        <v>Güngör Akyüz</v>
      </c>
      <c r="E16" s="235">
        <v>3</v>
      </c>
      <c r="F16" s="241" t="s">
        <v>13</v>
      </c>
      <c r="G16" s="249">
        <v>1</v>
      </c>
      <c r="H16" s="333"/>
      <c r="I16" s="292" t="s">
        <v>65</v>
      </c>
      <c r="J16" s="296" t="str">
        <f>IF(sonuc!$B$41&lt;&gt;"",sonuc!$B$41,"")</f>
        <v>Güngör Akyüz</v>
      </c>
      <c r="K16" s="299" t="s">
        <v>13</v>
      </c>
      <c r="L16" s="317"/>
      <c r="M16" s="302" t="str">
        <f>IF(sonuc!$B$38&lt;&gt;"",sonuc!$B$38,"")</f>
        <v>Halit İbak</v>
      </c>
      <c r="N16" s="252">
        <v>0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IF(sonuc!$B$37&lt;&gt;"",sonuc!$B$37,"")</f>
        <v>Sadullah Şen</v>
      </c>
      <c r="C17" s="300" t="s">
        <v>13</v>
      </c>
      <c r="D17" s="303" t="str">
        <f>IF(sonuc!$B$40&lt;&gt;"",sonuc!$B$40,"")</f>
        <v>Selahattin Eker</v>
      </c>
      <c r="E17" s="236">
        <v>0</v>
      </c>
      <c r="F17" s="242" t="s">
        <v>13</v>
      </c>
      <c r="G17" s="250">
        <v>3</v>
      </c>
      <c r="H17" s="334"/>
      <c r="I17" s="293" t="s">
        <v>66</v>
      </c>
      <c r="J17" s="297" t="str">
        <f>IF(sonuc!$B$40&lt;&gt;"",sonuc!$B$40,"")</f>
        <v>Selahattin Eker</v>
      </c>
      <c r="K17" s="300" t="s">
        <v>13</v>
      </c>
      <c r="L17" s="320"/>
      <c r="M17" s="303" t="str">
        <f>IF(sonuc!$B$39&lt;&gt;"",sonuc!$B$39,"")</f>
        <v>Erol Hacıoğlu</v>
      </c>
      <c r="N17" s="253">
        <v>3</v>
      </c>
      <c r="O17" s="242" t="s">
        <v>13</v>
      </c>
      <c r="P17" s="256">
        <v>1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IF(sonuc!$B$34&lt;&gt;"",sonuc!$B$34,"")</f>
        <v xml:space="preserve">Kenan Milli </v>
      </c>
      <c r="C19" s="298" t="s">
        <v>13</v>
      </c>
      <c r="D19" s="301" t="str">
        <f>IF(sonuc!$B$38&lt;&gt;"",sonuc!$B$38,"")</f>
        <v>Halit İbak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IF(sonuc!$B$35&lt;&gt;"",sonuc!$B$35,"")</f>
        <v>Yasin Örnek</v>
      </c>
      <c r="C20" s="299" t="s">
        <v>13</v>
      </c>
      <c r="D20" s="302" t="str">
        <f>IF(sonuc!$B$41&lt;&gt;"",sonuc!$B$41,"")</f>
        <v>Güngör Akyüz</v>
      </c>
      <c r="E20" s="235">
        <v>3</v>
      </c>
      <c r="F20" s="241" t="s">
        <v>13</v>
      </c>
      <c r="G20" s="249">
        <v>1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IF(sonuc!$B$36&lt;&gt;"",sonuc!$B$36,"")</f>
        <v>Serkan Sensu</v>
      </c>
      <c r="C21" s="299" t="s">
        <v>13</v>
      </c>
      <c r="D21" s="302" t="str">
        <f>IF(sonuc!$B$40&lt;&gt;"",sonuc!$B$40,"")</f>
        <v>Selahattin Eker</v>
      </c>
      <c r="E21" s="235">
        <v>1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IF(sonuc!$B$37&lt;&gt;"",sonuc!$B$37,"")</f>
        <v>Sadullah Şen</v>
      </c>
      <c r="C22" s="300" t="s">
        <v>13</v>
      </c>
      <c r="D22" s="303" t="str">
        <f>IF(sonuc!$B$39&lt;&gt;"",sonuc!$B$39,"")</f>
        <v>Erol Hacıoğlu</v>
      </c>
      <c r="E22" s="236">
        <v>3</v>
      </c>
      <c r="F22" s="242" t="s">
        <v>13</v>
      </c>
      <c r="G22" s="250">
        <v>0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6" sqref="Q16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sonuc!A42</f>
        <v>Grup 4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331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IF(sonuc!$B$44&lt;&gt;"",sonuc!$B$44,"")</f>
        <v>Murat Erdoğan</v>
      </c>
      <c r="C4" s="298" t="s">
        <v>13</v>
      </c>
      <c r="D4" s="321" t="str">
        <f>IF(sonuc!$B$51&lt;&gt;"",sonuc!$B$51,"")</f>
        <v xml:space="preserve">Mustafa Kundakcı </v>
      </c>
      <c r="E4" s="234">
        <v>3</v>
      </c>
      <c r="F4" s="240" t="s">
        <v>13</v>
      </c>
      <c r="G4" s="248">
        <v>1</v>
      </c>
      <c r="H4" s="332"/>
      <c r="I4" s="291" t="s">
        <v>19</v>
      </c>
      <c r="J4" s="295" t="str">
        <f>IF(sonuc!$B$44&lt;&gt;"",sonuc!$B$44,"")</f>
        <v>Murat Erdoğan</v>
      </c>
      <c r="K4" s="298" t="s">
        <v>13</v>
      </c>
      <c r="L4" s="314"/>
      <c r="M4" s="301" t="str">
        <f>IF(sonuc!$B$47&lt;&gt;"",sonuc!$B$47,"")</f>
        <v>Emin Güreşçi</v>
      </c>
      <c r="N4" s="251">
        <v>3</v>
      </c>
      <c r="O4" s="240" t="s">
        <v>13</v>
      </c>
      <c r="P4" s="254">
        <v>1</v>
      </c>
      <c r="T4" s="71"/>
    </row>
    <row r="5" spans="1:20" ht="15.95" customHeight="1">
      <c r="A5" s="79" t="s">
        <v>38</v>
      </c>
      <c r="B5" s="296" t="str">
        <f>IF(sonuc!$B$45&lt;&gt;"",sonuc!$B$45,"")</f>
        <v>Suha Tükenmez</v>
      </c>
      <c r="C5" s="299" t="s">
        <v>13</v>
      </c>
      <c r="D5" s="311" t="str">
        <f>IF(sonuc!$B$50&lt;&gt;"",sonuc!$B$50,"")</f>
        <v>Mustafa Vatansever</v>
      </c>
      <c r="E5" s="235">
        <v>3</v>
      </c>
      <c r="F5" s="241" t="s">
        <v>13</v>
      </c>
      <c r="G5" s="249">
        <v>2</v>
      </c>
      <c r="H5" s="333"/>
      <c r="I5" s="292" t="s">
        <v>20</v>
      </c>
      <c r="J5" s="296" t="str">
        <f>IF(sonuc!$B$45&lt;&gt;"",sonuc!$B$45,"")</f>
        <v>Suha Tükenmez</v>
      </c>
      <c r="K5" s="299" t="s">
        <v>13</v>
      </c>
      <c r="L5" s="317"/>
      <c r="M5" s="302" t="str">
        <f>IF(sonuc!$B$46&lt;&gt;"",sonuc!$B$46,"")</f>
        <v>Hamit Baybars Erdoğan</v>
      </c>
      <c r="N5" s="252">
        <v>3</v>
      </c>
      <c r="O5" s="241" t="s">
        <v>13</v>
      </c>
      <c r="P5" s="255">
        <v>0</v>
      </c>
      <c r="T5" s="71"/>
    </row>
    <row r="6" spans="1:20" ht="15.95" customHeight="1">
      <c r="A6" s="79" t="s">
        <v>39</v>
      </c>
      <c r="B6" s="296" t="str">
        <f>IF(sonuc!$B$46&lt;&gt;"",sonuc!$B$46,"")</f>
        <v>Hamit Baybars Erdoğan</v>
      </c>
      <c r="C6" s="299" t="s">
        <v>13</v>
      </c>
      <c r="D6" s="311" t="str">
        <f>IF(sonuc!$B$49&lt;&gt;"",sonuc!$B$49,"")</f>
        <v>İbrahim Demirok</v>
      </c>
      <c r="E6" s="235">
        <v>0</v>
      </c>
      <c r="F6" s="241" t="s">
        <v>13</v>
      </c>
      <c r="G6" s="249">
        <v>3</v>
      </c>
      <c r="H6" s="333"/>
      <c r="I6" s="292" t="s">
        <v>62</v>
      </c>
      <c r="J6" s="296" t="str">
        <f>IF(sonuc!$B$51&lt;&gt;"",sonuc!$B$51,"")</f>
        <v xml:space="preserve">Mustafa Kundakcı </v>
      </c>
      <c r="K6" s="299" t="s">
        <v>13</v>
      </c>
      <c r="L6" s="317"/>
      <c r="M6" s="302" t="str">
        <f>IF(sonuc!$B$50&lt;&gt;"",sonuc!$B$50,"")</f>
        <v>Mustafa Vatansever</v>
      </c>
      <c r="N6" s="252">
        <v>2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7" t="str">
        <f>IF(sonuc!$B$47&lt;&gt;"",sonuc!$B$47,"")</f>
        <v>Emin Güreşçi</v>
      </c>
      <c r="C7" s="300" t="s">
        <v>13</v>
      </c>
      <c r="D7" s="312" t="str">
        <f>IF(sonuc!$B$48&lt;&gt;"",sonuc!$B$48,"")</f>
        <v>Ekrem Kara</v>
      </c>
      <c r="E7" s="236">
        <v>0</v>
      </c>
      <c r="F7" s="242" t="s">
        <v>13</v>
      </c>
      <c r="G7" s="250">
        <v>3</v>
      </c>
      <c r="H7" s="334"/>
      <c r="I7" s="293" t="s">
        <v>46</v>
      </c>
      <c r="J7" s="297" t="str">
        <f>IF(sonuc!$B$48&lt;&gt;"",sonuc!$B$48,"")</f>
        <v>Ekrem Kara</v>
      </c>
      <c r="K7" s="300" t="s">
        <v>13</v>
      </c>
      <c r="L7" s="320"/>
      <c r="M7" s="303" t="str">
        <f>IF(sonuc!$B$49&lt;&gt;"",sonuc!$B$49,"")</f>
        <v>İbrahim Demirok</v>
      </c>
      <c r="N7" s="253">
        <v>3</v>
      </c>
      <c r="O7" s="242" t="s">
        <v>13</v>
      </c>
      <c r="P7" s="256">
        <v>1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IF(sonuc!$B$44&lt;&gt;"",sonuc!$B$44,"")</f>
        <v>Murat Erdoğan</v>
      </c>
      <c r="C9" s="298" t="s">
        <v>13</v>
      </c>
      <c r="D9" s="301" t="str">
        <f>IF(sonuc!$B$50&lt;&gt;"",sonuc!$B$50,"")</f>
        <v>Mustafa Vatansever</v>
      </c>
      <c r="E9" s="234">
        <v>0</v>
      </c>
      <c r="F9" s="241" t="s">
        <v>13</v>
      </c>
      <c r="G9" s="248">
        <v>3</v>
      </c>
      <c r="H9" s="332"/>
      <c r="I9" s="291" t="s">
        <v>15</v>
      </c>
      <c r="J9" s="295" t="str">
        <f>IF(sonuc!$B$44&lt;&gt;"",sonuc!$B$44,"")</f>
        <v>Murat Erdoğan</v>
      </c>
      <c r="K9" s="298" t="s">
        <v>13</v>
      </c>
      <c r="L9" s="314"/>
      <c r="M9" s="301" t="str">
        <f>IF(sonuc!$B$45&lt;&gt;"",sonuc!$B$45,"")</f>
        <v>Suha Tükenmez</v>
      </c>
      <c r="N9" s="251">
        <v>3</v>
      </c>
      <c r="O9" s="240" t="s">
        <v>13</v>
      </c>
      <c r="P9" s="254">
        <v>2</v>
      </c>
      <c r="T9" s="71"/>
    </row>
    <row r="10" spans="1:20" ht="15.95" customHeight="1">
      <c r="A10" s="93" t="s">
        <v>35</v>
      </c>
      <c r="B10" s="296" t="str">
        <f>IF(sonuc!$B$45&lt;&gt;"",sonuc!$B$45,"")</f>
        <v>Suha Tükenmez</v>
      </c>
      <c r="C10" s="299" t="s">
        <v>13</v>
      </c>
      <c r="D10" s="302" t="str">
        <f>IF(sonuc!$B$49&lt;&gt;"",sonuc!$B$49,"")</f>
        <v>İbrahim Demirok</v>
      </c>
      <c r="E10" s="235">
        <v>3</v>
      </c>
      <c r="F10" s="241" t="s">
        <v>13</v>
      </c>
      <c r="G10" s="249">
        <v>1</v>
      </c>
      <c r="H10" s="333"/>
      <c r="I10" s="292" t="s">
        <v>63</v>
      </c>
      <c r="J10" s="296" t="str">
        <f>IF(sonuc!$B$51&lt;&gt;"",sonuc!$B$51,"")</f>
        <v xml:space="preserve">Mustafa Kundakcı </v>
      </c>
      <c r="K10" s="299" t="s">
        <v>13</v>
      </c>
      <c r="L10" s="317"/>
      <c r="M10" s="302" t="str">
        <f>IF(sonuc!$B$49&lt;&gt;"",sonuc!$B$49,"")</f>
        <v>İbrahim Demirok</v>
      </c>
      <c r="N10" s="252">
        <v>3</v>
      </c>
      <c r="O10" s="241" t="s">
        <v>13</v>
      </c>
      <c r="P10" s="255">
        <v>0</v>
      </c>
      <c r="T10" s="71"/>
    </row>
    <row r="11" spans="1:20" ht="15.95" customHeight="1">
      <c r="A11" s="93" t="s">
        <v>36</v>
      </c>
      <c r="B11" s="296" t="str">
        <f>IF(sonuc!$B$46&lt;&gt;"",sonuc!$B$46,"")</f>
        <v>Hamit Baybars Erdoğan</v>
      </c>
      <c r="C11" s="299" t="s">
        <v>13</v>
      </c>
      <c r="D11" s="302" t="str">
        <f>IF(sonuc!$B$48&lt;&gt;"",sonuc!$B$48,"")</f>
        <v>Ekrem Kara</v>
      </c>
      <c r="E11" s="235">
        <v>2</v>
      </c>
      <c r="F11" s="241" t="s">
        <v>13</v>
      </c>
      <c r="G11" s="249">
        <v>3</v>
      </c>
      <c r="H11" s="333"/>
      <c r="I11" s="294" t="s">
        <v>58</v>
      </c>
      <c r="J11" s="296" t="str">
        <f>IF(sonuc!$B$47&lt;&gt;"",sonuc!$B$47,"")</f>
        <v>Emin Güreşçi</v>
      </c>
      <c r="K11" s="299" t="s">
        <v>13</v>
      </c>
      <c r="L11" s="317"/>
      <c r="M11" s="302" t="str">
        <f>IF(sonuc!$B$46&lt;&gt;"",sonuc!$B$46,"")</f>
        <v>Hamit Baybars Erdoğan</v>
      </c>
      <c r="N11" s="252">
        <v>0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IF(sonuc!$B$47&lt;&gt;"",sonuc!$B$47,"")</f>
        <v>Emin Güreşçi</v>
      </c>
      <c r="C12" s="300" t="s">
        <v>13</v>
      </c>
      <c r="D12" s="303" t="str">
        <f>IF(sonuc!$B$51&lt;&gt;"",sonuc!$B$51,"")</f>
        <v xml:space="preserve">Mustafa Kundakcı </v>
      </c>
      <c r="E12" s="236">
        <v>1</v>
      </c>
      <c r="F12" s="242" t="s">
        <v>13</v>
      </c>
      <c r="G12" s="250">
        <v>3</v>
      </c>
      <c r="H12" s="334"/>
      <c r="I12" s="293" t="s">
        <v>64</v>
      </c>
      <c r="J12" s="297" t="str">
        <f>IF(sonuc!$B$50&lt;&gt;"",sonuc!$B$50,"")</f>
        <v>Mustafa Vatansever</v>
      </c>
      <c r="K12" s="300" t="s">
        <v>13</v>
      </c>
      <c r="L12" s="320"/>
      <c r="M12" s="303" t="str">
        <f>IF(sonuc!$B$48&lt;&gt;"",sonuc!$B$48,"")</f>
        <v>Ekrem Kara</v>
      </c>
      <c r="N12" s="253">
        <v>3</v>
      </c>
      <c r="O12" s="242" t="s">
        <v>13</v>
      </c>
      <c r="P12" s="256">
        <v>1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IF(sonuc!$B$44&lt;&gt;"",sonuc!$B$44,"")</f>
        <v>Murat Erdoğan</v>
      </c>
      <c r="C14" s="298" t="s">
        <v>13</v>
      </c>
      <c r="D14" s="301" t="str">
        <f>IF(sonuc!$B$49&lt;&gt;"",sonuc!$B$49,"")</f>
        <v>İbrahim Demirok</v>
      </c>
      <c r="E14" s="234">
        <v>3</v>
      </c>
      <c r="F14" s="240" t="s">
        <v>13</v>
      </c>
      <c r="G14" s="248">
        <v>0</v>
      </c>
      <c r="H14" s="332"/>
      <c r="I14" s="291" t="s">
        <v>17</v>
      </c>
      <c r="J14" s="295" t="str">
        <f>IF(sonuc!$B$44&lt;&gt;"",sonuc!$B$44,"")</f>
        <v>Murat Erdoğan</v>
      </c>
      <c r="K14" s="298" t="s">
        <v>13</v>
      </c>
      <c r="L14" s="314"/>
      <c r="M14" s="301" t="str">
        <f>IF(sonuc!$B$46&lt;&gt;"",sonuc!$B$46,"")</f>
        <v>Hamit Baybars Erdoğan</v>
      </c>
      <c r="N14" s="251">
        <v>3</v>
      </c>
      <c r="O14" s="240" t="s">
        <v>13</v>
      </c>
      <c r="P14" s="254">
        <v>0</v>
      </c>
    </row>
    <row r="15" spans="1:20" s="100" customFormat="1" ht="15.95" customHeight="1">
      <c r="A15" s="93" t="s">
        <v>25</v>
      </c>
      <c r="B15" s="296" t="str">
        <f>IF(sonuc!$B$45&lt;&gt;"",sonuc!$B$45,"")</f>
        <v>Suha Tükenmez</v>
      </c>
      <c r="C15" s="299" t="s">
        <v>13</v>
      </c>
      <c r="D15" s="302" t="str">
        <f>IF(sonuc!$B$48&lt;&gt;"",sonuc!$B$48,"")</f>
        <v>Ekrem Kara</v>
      </c>
      <c r="E15" s="235">
        <v>3</v>
      </c>
      <c r="F15" s="241" t="s">
        <v>13</v>
      </c>
      <c r="G15" s="249">
        <v>0</v>
      </c>
      <c r="H15" s="333"/>
      <c r="I15" s="292" t="s">
        <v>22</v>
      </c>
      <c r="J15" s="296" t="str">
        <f>IF(sonuc!$B$45&lt;&gt;"",sonuc!$B$45,"")</f>
        <v>Suha Tükenmez</v>
      </c>
      <c r="K15" s="299" t="s">
        <v>13</v>
      </c>
      <c r="L15" s="317"/>
      <c r="M15" s="302" t="str">
        <f>IF(sonuc!$B$47&lt;&gt;"",sonuc!$B$47,"")</f>
        <v>Emin Güreşçi</v>
      </c>
      <c r="N15" s="252">
        <v>3</v>
      </c>
      <c r="O15" s="241" t="s">
        <v>13</v>
      </c>
      <c r="P15" s="255">
        <v>0</v>
      </c>
    </row>
    <row r="16" spans="1:20" s="100" customFormat="1" ht="15.95" customHeight="1">
      <c r="A16" s="93" t="s">
        <v>44</v>
      </c>
      <c r="B16" s="296" t="str">
        <f>IF(sonuc!$B$46&lt;&gt;"",sonuc!$B$46,"")</f>
        <v>Hamit Baybars Erdoğan</v>
      </c>
      <c r="C16" s="299" t="s">
        <v>13</v>
      </c>
      <c r="D16" s="302" t="str">
        <f>IF(sonuc!$B$51&lt;&gt;"",sonuc!$B$51,"")</f>
        <v xml:space="preserve">Mustafa Kundakcı </v>
      </c>
      <c r="E16" s="235">
        <v>3</v>
      </c>
      <c r="F16" s="241" t="s">
        <v>13</v>
      </c>
      <c r="G16" s="249">
        <v>1</v>
      </c>
      <c r="H16" s="333"/>
      <c r="I16" s="292" t="s">
        <v>65</v>
      </c>
      <c r="J16" s="296" t="str">
        <f>IF(sonuc!$B$51&lt;&gt;"",sonuc!$B$51,"")</f>
        <v xml:space="preserve">Mustafa Kundakcı </v>
      </c>
      <c r="K16" s="299" t="s">
        <v>13</v>
      </c>
      <c r="L16" s="317"/>
      <c r="M16" s="302" t="str">
        <f>IF(sonuc!$B$48&lt;&gt;"",sonuc!$B$48,"")</f>
        <v>Ekrem Kara</v>
      </c>
      <c r="N16" s="252">
        <v>3</v>
      </c>
      <c r="O16" s="241" t="s">
        <v>13</v>
      </c>
      <c r="P16" s="255">
        <v>0</v>
      </c>
    </row>
    <row r="17" spans="1:16" s="100" customFormat="1" ht="15.95" customHeight="1" thickBot="1">
      <c r="A17" s="97" t="s">
        <v>45</v>
      </c>
      <c r="B17" s="297" t="str">
        <f>IF(sonuc!$B$47&lt;&gt;"",sonuc!$B$47,"")</f>
        <v>Emin Güreşçi</v>
      </c>
      <c r="C17" s="300" t="s">
        <v>13</v>
      </c>
      <c r="D17" s="303" t="str">
        <f>IF(sonuc!$B$50&lt;&gt;"",sonuc!$B$50,"")</f>
        <v>Mustafa Vatansever</v>
      </c>
      <c r="E17" s="236">
        <v>1</v>
      </c>
      <c r="F17" s="242" t="s">
        <v>13</v>
      </c>
      <c r="G17" s="250">
        <v>3</v>
      </c>
      <c r="H17" s="334"/>
      <c r="I17" s="293" t="s">
        <v>66</v>
      </c>
      <c r="J17" s="297" t="str">
        <f>IF(sonuc!$B$50&lt;&gt;"",sonuc!$B$50,"")</f>
        <v>Mustafa Vatansever</v>
      </c>
      <c r="K17" s="300" t="s">
        <v>13</v>
      </c>
      <c r="L17" s="320"/>
      <c r="M17" s="303" t="str">
        <f>IF(sonuc!$B$49&lt;&gt;"",sonuc!$B$49,"")</f>
        <v>İbrahim Demirok</v>
      </c>
      <c r="N17" s="253">
        <v>3</v>
      </c>
      <c r="O17" s="242" t="s">
        <v>13</v>
      </c>
      <c r="P17" s="256">
        <v>2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IF(sonuc!$B$44&lt;&gt;"",sonuc!$B$44,"")</f>
        <v>Murat Erdoğan</v>
      </c>
      <c r="C19" s="298" t="s">
        <v>13</v>
      </c>
      <c r="D19" s="301" t="str">
        <f>IF(sonuc!$B$48&lt;&gt;"",sonuc!$B$48,"")</f>
        <v>Ekrem Kara</v>
      </c>
      <c r="E19" s="234">
        <v>3</v>
      </c>
      <c r="F19" s="240" t="s">
        <v>13</v>
      </c>
      <c r="G19" s="248">
        <v>2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IF(sonuc!$B$45&lt;&gt;"",sonuc!$B$45,"")</f>
        <v>Suha Tükenmez</v>
      </c>
      <c r="C20" s="299" t="s">
        <v>13</v>
      </c>
      <c r="D20" s="302" t="str">
        <f>IF(sonuc!$B$51&lt;&gt;"",sonuc!$B$51,"")</f>
        <v xml:space="preserve">Mustafa Kundakcı </v>
      </c>
      <c r="E20" s="235">
        <v>3</v>
      </c>
      <c r="F20" s="241" t="s">
        <v>13</v>
      </c>
      <c r="G20" s="249">
        <v>1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IF(sonuc!$B$46&lt;&gt;"",sonuc!$B$46,"")</f>
        <v>Hamit Baybars Erdoğan</v>
      </c>
      <c r="C21" s="299" t="s">
        <v>13</v>
      </c>
      <c r="D21" s="302" t="str">
        <f>IF(sonuc!$B$50&lt;&gt;"",sonuc!$B$50,"")</f>
        <v>Mustafa Vatansever</v>
      </c>
      <c r="E21" s="235">
        <v>1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IF(sonuc!$B$47&lt;&gt;"",sonuc!$B$47,"")</f>
        <v>Emin Güreşçi</v>
      </c>
      <c r="C22" s="300" t="s">
        <v>13</v>
      </c>
      <c r="D22" s="303" t="str">
        <f>IF(sonuc!$B$49&lt;&gt;"",sonuc!$B$49,"")</f>
        <v>İbrahim Demirok</v>
      </c>
      <c r="E22" s="236">
        <v>0</v>
      </c>
      <c r="F22" s="242" t="s">
        <v>13</v>
      </c>
      <c r="G22" s="250">
        <v>3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10" sqref="J10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sonuc!A52</f>
        <v>Grup 5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9"/>
      <c r="C3" s="419"/>
      <c r="D3" s="419"/>
      <c r="E3" s="419"/>
      <c r="F3" s="419"/>
      <c r="G3" s="419"/>
      <c r="H3" s="331"/>
      <c r="I3" s="419" t="s">
        <v>59</v>
      </c>
      <c r="J3" s="419"/>
      <c r="K3" s="419"/>
      <c r="L3" s="419"/>
      <c r="M3" s="419"/>
      <c r="N3" s="419"/>
      <c r="O3" s="419"/>
      <c r="P3" s="420"/>
      <c r="Q3" s="71"/>
    </row>
    <row r="4" spans="1:20" ht="15.95" customHeight="1">
      <c r="A4" s="74" t="s">
        <v>37</v>
      </c>
      <c r="B4" s="352" t="str">
        <f>IF(sonuc!$B$54&lt;&gt;"",sonuc!$B$54,"")</f>
        <v>Murat Gir</v>
      </c>
      <c r="C4" s="298" t="s">
        <v>13</v>
      </c>
      <c r="D4" s="321" t="str">
        <f>IF(sonuc!$B$61&lt;&gt;"",sonuc!$B$61,"")</f>
        <v>Serkan Aldoğan</v>
      </c>
      <c r="E4" s="234">
        <v>0</v>
      </c>
      <c r="F4" s="240" t="s">
        <v>13</v>
      </c>
      <c r="G4" s="237">
        <v>3</v>
      </c>
      <c r="H4" s="332"/>
      <c r="I4" s="304" t="s">
        <v>19</v>
      </c>
      <c r="J4" s="295" t="str">
        <f>IF(sonuc!$B$54&lt;&gt;"",sonuc!$B$54,"")</f>
        <v>Murat Gir</v>
      </c>
      <c r="K4" s="298" t="s">
        <v>13</v>
      </c>
      <c r="L4" s="314"/>
      <c r="M4" s="301" t="str">
        <f>IF(sonuc!$B$57&lt;&gt;"",sonuc!$B$57,"")</f>
        <v>Dursun Temel</v>
      </c>
      <c r="N4" s="251">
        <v>3</v>
      </c>
      <c r="O4" s="240" t="s">
        <v>13</v>
      </c>
      <c r="P4" s="254">
        <v>2</v>
      </c>
      <c r="R4" s="364"/>
      <c r="T4" s="71"/>
    </row>
    <row r="5" spans="1:20" ht="15.95" customHeight="1">
      <c r="A5" s="79" t="s">
        <v>38</v>
      </c>
      <c r="B5" s="353" t="str">
        <f>IF(sonuc!$B$55&lt;&gt;"",sonuc!$B$55,"")</f>
        <v>Mert Kirteler</v>
      </c>
      <c r="C5" s="299" t="s">
        <v>13</v>
      </c>
      <c r="D5" s="311" t="str">
        <f>IF(sonuc!$B$60&lt;&gt;"",sonuc!$B$60,"")</f>
        <v>Mehmet Ekşioğlu</v>
      </c>
      <c r="E5" s="235">
        <v>3</v>
      </c>
      <c r="F5" s="241" t="s">
        <v>13</v>
      </c>
      <c r="G5" s="238">
        <v>1</v>
      </c>
      <c r="H5" s="333"/>
      <c r="I5" s="306" t="s">
        <v>20</v>
      </c>
      <c r="J5" s="296" t="str">
        <f>IF(sonuc!$B$55&lt;&gt;"",sonuc!$B$55,"")</f>
        <v>Mert Kirteler</v>
      </c>
      <c r="K5" s="299" t="s">
        <v>13</v>
      </c>
      <c r="L5" s="317"/>
      <c r="M5" s="302" t="str">
        <f>IF(sonuc!$B$56&lt;&gt;"",sonuc!$B$56,"")</f>
        <v xml:space="preserve">Ferhan Şengün    </v>
      </c>
      <c r="N5" s="252">
        <v>3</v>
      </c>
      <c r="O5" s="241" t="s">
        <v>13</v>
      </c>
      <c r="P5" s="255">
        <v>0</v>
      </c>
      <c r="T5" s="71"/>
    </row>
    <row r="6" spans="1:20" ht="15.95" customHeight="1">
      <c r="A6" s="79" t="s">
        <v>39</v>
      </c>
      <c r="B6" s="353" t="str">
        <f>IF(sonuc!$B$56&lt;&gt;"",sonuc!$B$56,"")</f>
        <v xml:space="preserve">Ferhan Şengün    </v>
      </c>
      <c r="C6" s="299" t="s">
        <v>13</v>
      </c>
      <c r="D6" s="311" t="str">
        <f>IF(sonuc!$B$59&lt;&gt;"",sonuc!$B$59,"")</f>
        <v xml:space="preserve">Serpil Pınar </v>
      </c>
      <c r="E6" s="235">
        <v>0</v>
      </c>
      <c r="F6" s="241" t="s">
        <v>13</v>
      </c>
      <c r="G6" s="238">
        <v>3</v>
      </c>
      <c r="H6" s="333"/>
      <c r="I6" s="306" t="s">
        <v>62</v>
      </c>
      <c r="J6" s="296" t="str">
        <f>IF(sonuc!$B$61&lt;&gt;"",sonuc!$B$61,"")</f>
        <v>Serkan Aldoğan</v>
      </c>
      <c r="K6" s="299" t="s">
        <v>13</v>
      </c>
      <c r="L6" s="317"/>
      <c r="M6" s="302" t="str">
        <f>IF(sonuc!$B$60&lt;&gt;"",sonuc!$B$60,"")</f>
        <v>Mehmet Ekşioğlu</v>
      </c>
      <c r="N6" s="252">
        <v>3</v>
      </c>
      <c r="O6" s="241" t="s">
        <v>13</v>
      </c>
      <c r="P6" s="255">
        <v>0</v>
      </c>
      <c r="T6" s="71"/>
    </row>
    <row r="7" spans="1:20" ht="15.95" customHeight="1" thickBot="1">
      <c r="A7" s="84" t="s">
        <v>40</v>
      </c>
      <c r="B7" s="354" t="str">
        <f>IF(sonuc!$B$57&lt;&gt;"",sonuc!$B$57,"")</f>
        <v>Dursun Temel</v>
      </c>
      <c r="C7" s="300" t="s">
        <v>13</v>
      </c>
      <c r="D7" s="312" t="str">
        <f>IF(sonuc!$B$58&lt;&gt;"",sonuc!$B$58,"")</f>
        <v>Barış Acar</v>
      </c>
      <c r="E7" s="236">
        <v>0</v>
      </c>
      <c r="F7" s="242" t="s">
        <v>13</v>
      </c>
      <c r="G7" s="239">
        <v>3</v>
      </c>
      <c r="H7" s="334"/>
      <c r="I7" s="308" t="s">
        <v>46</v>
      </c>
      <c r="J7" s="297" t="str">
        <f>IF(sonuc!$B$58&lt;&gt;"",sonuc!$B$58,"")</f>
        <v>Barış Acar</v>
      </c>
      <c r="K7" s="300" t="s">
        <v>13</v>
      </c>
      <c r="L7" s="320"/>
      <c r="M7" s="303" t="str">
        <f>IF(sonuc!$B$59&lt;&gt;"",sonuc!$B$59,"")</f>
        <v xml:space="preserve">Serpil Pınar </v>
      </c>
      <c r="N7" s="253">
        <v>3</v>
      </c>
      <c r="O7" s="242" t="s">
        <v>13</v>
      </c>
      <c r="P7" s="256">
        <v>2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IF(sonuc!$B$54&lt;&gt;"",sonuc!$B$54,"")</f>
        <v>Murat Gir</v>
      </c>
      <c r="C9" s="298" t="s">
        <v>13</v>
      </c>
      <c r="D9" s="301" t="str">
        <f>IF(sonuc!$B$60&lt;&gt;"",sonuc!$B$60,"")</f>
        <v>Mehmet Ekşioğlu</v>
      </c>
      <c r="E9" s="234">
        <v>1</v>
      </c>
      <c r="F9" s="240" t="s">
        <v>13</v>
      </c>
      <c r="G9" s="248">
        <v>3</v>
      </c>
      <c r="H9" s="332"/>
      <c r="I9" s="291" t="s">
        <v>15</v>
      </c>
      <c r="J9" s="295" t="str">
        <f>IF(sonuc!$B$54&lt;&gt;"",sonuc!$B$54,"")</f>
        <v>Murat Gir</v>
      </c>
      <c r="K9" s="298" t="s">
        <v>13</v>
      </c>
      <c r="L9" s="314"/>
      <c r="M9" s="301" t="str">
        <f>IF(sonuc!$B$55&lt;&gt;"",sonuc!$B$55,"")</f>
        <v>Mert Kirteler</v>
      </c>
      <c r="N9" s="251">
        <v>3</v>
      </c>
      <c r="O9" s="240" t="s">
        <v>13</v>
      </c>
      <c r="P9" s="254">
        <v>1</v>
      </c>
      <c r="T9" s="71"/>
    </row>
    <row r="10" spans="1:20" ht="15.95" customHeight="1">
      <c r="A10" s="93" t="s">
        <v>35</v>
      </c>
      <c r="B10" s="296" t="str">
        <f>IF(sonuc!$B$55&lt;&gt;"",sonuc!$B$55,"")</f>
        <v>Mert Kirteler</v>
      </c>
      <c r="C10" s="299" t="s">
        <v>13</v>
      </c>
      <c r="D10" s="302" t="str">
        <f>IF(sonuc!$B$59&lt;&gt;"",sonuc!$B$59,"")</f>
        <v xml:space="preserve">Serpil Pınar </v>
      </c>
      <c r="E10" s="235">
        <v>3</v>
      </c>
      <c r="F10" s="241" t="s">
        <v>13</v>
      </c>
      <c r="G10" s="249">
        <v>1</v>
      </c>
      <c r="H10" s="333"/>
      <c r="I10" s="292" t="s">
        <v>63</v>
      </c>
      <c r="J10" s="296" t="str">
        <f>IF(sonuc!$B$61&lt;&gt;"",sonuc!$B$61,"")</f>
        <v>Serkan Aldoğan</v>
      </c>
      <c r="K10" s="299" t="s">
        <v>13</v>
      </c>
      <c r="L10" s="317"/>
      <c r="M10" s="302" t="str">
        <f>IF(sonuc!$B$59&lt;&gt;"",sonuc!$B$59,"")</f>
        <v xml:space="preserve">Serpil Pınar </v>
      </c>
      <c r="N10" s="252">
        <v>2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6" t="str">
        <f>IF(sonuc!$B$56&lt;&gt;"",sonuc!$B$56,"")</f>
        <v xml:space="preserve">Ferhan Şengün    </v>
      </c>
      <c r="C11" s="299" t="s">
        <v>13</v>
      </c>
      <c r="D11" s="302" t="str">
        <f>IF(sonuc!$B$58&lt;&gt;"",sonuc!$B$58,"")</f>
        <v>Barış Acar</v>
      </c>
      <c r="E11" s="235">
        <v>1</v>
      </c>
      <c r="F11" s="241" t="s">
        <v>13</v>
      </c>
      <c r="G11" s="249">
        <v>3</v>
      </c>
      <c r="H11" s="333"/>
      <c r="I11" s="294" t="s">
        <v>58</v>
      </c>
      <c r="J11" s="296" t="str">
        <f>IF(sonuc!$B$57&lt;&gt;"",sonuc!$B$57,"")</f>
        <v>Dursun Temel</v>
      </c>
      <c r="K11" s="299" t="s">
        <v>13</v>
      </c>
      <c r="L11" s="317"/>
      <c r="M11" s="302" t="str">
        <f>IF(sonuc!$B$56&lt;&gt;"",sonuc!$B$56,"")</f>
        <v xml:space="preserve">Ferhan Şengün    </v>
      </c>
      <c r="N11" s="252">
        <v>3</v>
      </c>
      <c r="O11" s="241" t="s">
        <v>13</v>
      </c>
      <c r="P11" s="255">
        <v>1</v>
      </c>
      <c r="T11" s="71"/>
    </row>
    <row r="12" spans="1:20" ht="15.95" customHeight="1" thickBot="1">
      <c r="A12" s="97" t="s">
        <v>47</v>
      </c>
      <c r="B12" s="297" t="str">
        <f>IF(sonuc!$B$57&lt;&gt;"",sonuc!$B$57,"")</f>
        <v>Dursun Temel</v>
      </c>
      <c r="C12" s="300" t="s">
        <v>13</v>
      </c>
      <c r="D12" s="303" t="str">
        <f>IF(sonuc!$B$61&lt;&gt;"",sonuc!$B$61,"")</f>
        <v>Serkan Aldoğan</v>
      </c>
      <c r="E12" s="236">
        <v>1</v>
      </c>
      <c r="F12" s="242" t="s">
        <v>13</v>
      </c>
      <c r="G12" s="250">
        <v>3</v>
      </c>
      <c r="H12" s="334"/>
      <c r="I12" s="293" t="s">
        <v>64</v>
      </c>
      <c r="J12" s="297" t="str">
        <f>IF(sonuc!$B$60&lt;&gt;"",sonuc!$B$60,"")</f>
        <v>Mehmet Ekşioğlu</v>
      </c>
      <c r="K12" s="300" t="s">
        <v>13</v>
      </c>
      <c r="L12" s="320"/>
      <c r="M12" s="303" t="str">
        <f>IF(sonuc!$B$58&lt;&gt;"",sonuc!$B$58,"")</f>
        <v>Barış Acar</v>
      </c>
      <c r="N12" s="253">
        <v>2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IF(sonuc!$B$54&lt;&gt;"",sonuc!$B$54,"")</f>
        <v>Murat Gir</v>
      </c>
      <c r="C14" s="298" t="s">
        <v>13</v>
      </c>
      <c r="D14" s="301" t="str">
        <f>IF(sonuc!$B$59&lt;&gt;"",sonuc!$B$59,"")</f>
        <v xml:space="preserve">Serpil Pınar </v>
      </c>
      <c r="E14" s="234">
        <v>1</v>
      </c>
      <c r="F14" s="240" t="s">
        <v>13</v>
      </c>
      <c r="G14" s="248">
        <v>3</v>
      </c>
      <c r="H14" s="332"/>
      <c r="I14" s="291" t="s">
        <v>17</v>
      </c>
      <c r="J14" s="295" t="str">
        <f>IF(sonuc!$B$54&lt;&gt;"",sonuc!$B$54,"")</f>
        <v>Murat Gir</v>
      </c>
      <c r="K14" s="298" t="s">
        <v>13</v>
      </c>
      <c r="L14" s="314"/>
      <c r="M14" s="301" t="str">
        <f>IF(sonuc!$B$56&lt;&gt;"",sonuc!$B$56,"")</f>
        <v xml:space="preserve">Ferhan Şengün    </v>
      </c>
      <c r="N14" s="251">
        <v>3</v>
      </c>
      <c r="O14" s="240" t="s">
        <v>13</v>
      </c>
      <c r="P14" s="254">
        <v>1</v>
      </c>
    </row>
    <row r="15" spans="1:20" s="100" customFormat="1" ht="15.95" customHeight="1">
      <c r="A15" s="93" t="s">
        <v>25</v>
      </c>
      <c r="B15" s="296" t="str">
        <f>IF(sonuc!$B$55&lt;&gt;"",sonuc!$B$55,"")</f>
        <v>Mert Kirteler</v>
      </c>
      <c r="C15" s="299" t="s">
        <v>13</v>
      </c>
      <c r="D15" s="302" t="str">
        <f>IF(sonuc!$B$58&lt;&gt;"",sonuc!$B$58,"")</f>
        <v>Barış Acar</v>
      </c>
      <c r="E15" s="235">
        <v>0</v>
      </c>
      <c r="F15" s="241" t="s">
        <v>13</v>
      </c>
      <c r="G15" s="249">
        <v>3</v>
      </c>
      <c r="H15" s="333"/>
      <c r="I15" s="292" t="s">
        <v>22</v>
      </c>
      <c r="J15" s="296" t="str">
        <f>IF(sonuc!$B$55&lt;&gt;"",sonuc!$B$55,"")</f>
        <v>Mert Kirteler</v>
      </c>
      <c r="K15" s="299" t="s">
        <v>13</v>
      </c>
      <c r="L15" s="317"/>
      <c r="M15" s="302" t="str">
        <f>IF(sonuc!$B$57&lt;&gt;"",sonuc!$B$57,"")</f>
        <v>Dursun Temel</v>
      </c>
      <c r="N15" s="252">
        <v>3</v>
      </c>
      <c r="O15" s="241" t="s">
        <v>13</v>
      </c>
      <c r="P15" s="255">
        <v>0</v>
      </c>
    </row>
    <row r="16" spans="1:20" s="100" customFormat="1" ht="15.95" customHeight="1">
      <c r="A16" s="93" t="s">
        <v>44</v>
      </c>
      <c r="B16" s="296" t="str">
        <f>IF(sonuc!$B$56&lt;&gt;"",sonuc!$B$56,"")</f>
        <v xml:space="preserve">Ferhan Şengün    </v>
      </c>
      <c r="C16" s="299" t="s">
        <v>13</v>
      </c>
      <c r="D16" s="302" t="str">
        <f>IF(sonuc!$B$61&lt;&gt;"",sonuc!$B$61,"")</f>
        <v>Serkan Aldoğan</v>
      </c>
      <c r="E16" s="235">
        <v>0</v>
      </c>
      <c r="F16" s="241" t="s">
        <v>13</v>
      </c>
      <c r="G16" s="249">
        <v>3</v>
      </c>
      <c r="H16" s="333"/>
      <c r="I16" s="292" t="s">
        <v>65</v>
      </c>
      <c r="J16" s="296" t="str">
        <f>IF(sonuc!$B$61&lt;&gt;"",sonuc!$B$61,"")</f>
        <v>Serkan Aldoğan</v>
      </c>
      <c r="K16" s="299" t="s">
        <v>13</v>
      </c>
      <c r="L16" s="317"/>
      <c r="M16" s="302" t="str">
        <f>IF(sonuc!$B$58&lt;&gt;"",sonuc!$B$58,"")</f>
        <v>Barış Acar</v>
      </c>
      <c r="N16" s="252">
        <v>1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IF(sonuc!$B$57&lt;&gt;"",sonuc!$B$57,"")</f>
        <v>Dursun Temel</v>
      </c>
      <c r="C17" s="300" t="s">
        <v>13</v>
      </c>
      <c r="D17" s="303" t="str">
        <f>IF(sonuc!$B$60&lt;&gt;"",sonuc!$B$60,"")</f>
        <v>Mehmet Ekşioğlu</v>
      </c>
      <c r="E17" s="236">
        <v>0</v>
      </c>
      <c r="F17" s="242" t="s">
        <v>13</v>
      </c>
      <c r="G17" s="250">
        <v>3</v>
      </c>
      <c r="H17" s="334"/>
      <c r="I17" s="293" t="s">
        <v>66</v>
      </c>
      <c r="J17" s="297" t="str">
        <f>IF(sonuc!$B$60&lt;&gt;"",sonuc!$B$60,"")</f>
        <v>Mehmet Ekşioğlu</v>
      </c>
      <c r="K17" s="300" t="s">
        <v>13</v>
      </c>
      <c r="L17" s="320"/>
      <c r="M17" s="303" t="str">
        <f>IF(sonuc!$B$59&lt;&gt;"",sonuc!$B$59,"")</f>
        <v xml:space="preserve">Serpil Pınar </v>
      </c>
      <c r="N17" s="253">
        <v>3</v>
      </c>
      <c r="O17" s="242" t="s">
        <v>13</v>
      </c>
      <c r="P17" s="256">
        <v>1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IF(sonuc!$B$54&lt;&gt;"",sonuc!$B$54,"")</f>
        <v>Murat Gir</v>
      </c>
      <c r="C19" s="298" t="s">
        <v>13</v>
      </c>
      <c r="D19" s="301" t="str">
        <f>IF(sonuc!$B$58&lt;&gt;"",sonuc!$B$58,"")</f>
        <v>Barış Acar</v>
      </c>
      <c r="E19" s="234">
        <v>1</v>
      </c>
      <c r="F19" s="240" t="s">
        <v>13</v>
      </c>
      <c r="G19" s="248">
        <v>3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IF(sonuc!$B$55&lt;&gt;"",sonuc!$B$55,"")</f>
        <v>Mert Kirteler</v>
      </c>
      <c r="C20" s="299" t="s">
        <v>13</v>
      </c>
      <c r="D20" s="302" t="str">
        <f>IF(sonuc!$B$61&lt;&gt;"",sonuc!$B$61,"")</f>
        <v>Serkan Aldoğan</v>
      </c>
      <c r="E20" s="235">
        <v>0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IF(sonuc!$B$56&lt;&gt;"",sonuc!$B$56,"")</f>
        <v xml:space="preserve">Ferhan Şengün    </v>
      </c>
      <c r="C21" s="299" t="s">
        <v>13</v>
      </c>
      <c r="D21" s="302" t="str">
        <f>IF(sonuc!$B$60&lt;&gt;"",sonuc!$B$60,"")</f>
        <v>Mehmet Ekşioğlu</v>
      </c>
      <c r="E21" s="235">
        <v>1</v>
      </c>
      <c r="F21" s="241" t="s">
        <v>13</v>
      </c>
      <c r="G21" s="249">
        <v>3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IF(sonuc!$B$57&lt;&gt;"",sonuc!$B$57,"")</f>
        <v>Dursun Temel</v>
      </c>
      <c r="C22" s="300" t="s">
        <v>13</v>
      </c>
      <c r="D22" s="303" t="str">
        <f>IF(sonuc!$B$59&lt;&gt;"",sonuc!$B$59,"")</f>
        <v xml:space="preserve">Serpil Pınar </v>
      </c>
      <c r="E22" s="236">
        <v>0</v>
      </c>
      <c r="F22" s="242" t="s">
        <v>13</v>
      </c>
      <c r="G22" s="250">
        <v>3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G17" sqref="G17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sonuc!A62</f>
        <v>Grup 6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290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309" t="str">
        <f>IF(sonuc!$B$64&lt;&gt;"",sonuc!$B$64,"")</f>
        <v>Suat Mahmut Edizaslan</v>
      </c>
      <c r="C4" s="313" t="s">
        <v>13</v>
      </c>
      <c r="D4" s="310" t="str">
        <f>IF(sonuc!$B$71&lt;&gt;"",sonuc!$B$71,"")</f>
        <v>Metin Yıldırım</v>
      </c>
      <c r="E4" s="234">
        <v>3</v>
      </c>
      <c r="F4" s="240" t="s">
        <v>13</v>
      </c>
      <c r="G4" s="248">
        <v>1</v>
      </c>
      <c r="H4" s="40"/>
      <c r="I4" s="304" t="s">
        <v>19</v>
      </c>
      <c r="J4" s="295" t="str">
        <f>IF(sonuc!$B$64&lt;&gt;"",sonuc!$B$64,"")</f>
        <v>Suat Mahmut Edizaslan</v>
      </c>
      <c r="K4" s="298" t="s">
        <v>13</v>
      </c>
      <c r="L4" s="314"/>
      <c r="M4" s="301" t="str">
        <f>IF(sonuc!$B$67&lt;&gt;"",sonuc!$B$67,"")</f>
        <v>Buluthan Alkan</v>
      </c>
      <c r="N4" s="315">
        <v>3</v>
      </c>
      <c r="O4" s="305" t="s">
        <v>13</v>
      </c>
      <c r="P4" s="316">
        <v>0</v>
      </c>
      <c r="T4" s="71"/>
    </row>
    <row r="5" spans="1:20" ht="15.95" customHeight="1">
      <c r="A5" s="79" t="s">
        <v>38</v>
      </c>
      <c r="B5" s="296" t="str">
        <f>IF(sonuc!$B$65&lt;&gt;"",sonuc!$B$65,"")</f>
        <v>Taner Çıtır</v>
      </c>
      <c r="C5" s="299" t="s">
        <v>13</v>
      </c>
      <c r="D5" s="311" t="str">
        <f>IF(sonuc!$B$70&lt;&gt;"",sonuc!$B$70,"")</f>
        <v>Hasan Özdemir</v>
      </c>
      <c r="E5" s="235">
        <v>2</v>
      </c>
      <c r="F5" s="241" t="s">
        <v>13</v>
      </c>
      <c r="G5" s="249">
        <v>3</v>
      </c>
      <c r="H5" s="16"/>
      <c r="I5" s="306" t="s">
        <v>20</v>
      </c>
      <c r="J5" s="296" t="str">
        <f>IF(sonuc!$B$65&lt;&gt;"",sonuc!$B$65,"")</f>
        <v>Taner Çıtır</v>
      </c>
      <c r="K5" s="299" t="s">
        <v>13</v>
      </c>
      <c r="L5" s="317"/>
      <c r="M5" s="302" t="str">
        <f>IF(sonuc!$B$66&lt;&gt;"",sonuc!$B$66,"")</f>
        <v xml:space="preserve">Suavi Demircioğlu </v>
      </c>
      <c r="N5" s="252">
        <v>0</v>
      </c>
      <c r="O5" s="241" t="s">
        <v>13</v>
      </c>
      <c r="P5" s="255">
        <v>3</v>
      </c>
      <c r="T5" s="71"/>
    </row>
    <row r="6" spans="1:20" ht="15.95" customHeight="1">
      <c r="A6" s="79" t="s">
        <v>39</v>
      </c>
      <c r="B6" s="296" t="str">
        <f>IF(sonuc!$B$66&lt;&gt;"",sonuc!$B$66,"")</f>
        <v xml:space="preserve">Suavi Demircioğlu </v>
      </c>
      <c r="C6" s="299" t="s">
        <v>13</v>
      </c>
      <c r="D6" s="311" t="str">
        <f>IF(sonuc!$B$69&lt;&gt;"",sonuc!$B$69,"")</f>
        <v>Somer Bekiroğlu</v>
      </c>
      <c r="E6" s="252">
        <v>3</v>
      </c>
      <c r="F6" s="241" t="s">
        <v>13</v>
      </c>
      <c r="G6" s="249">
        <v>0</v>
      </c>
      <c r="H6" s="16"/>
      <c r="I6" s="306" t="s">
        <v>62</v>
      </c>
      <c r="J6" s="296" t="str">
        <f>IF(sonuc!$B$71&lt;&gt;"",sonuc!$B$71,"")</f>
        <v>Metin Yıldırım</v>
      </c>
      <c r="K6" s="299" t="s">
        <v>13</v>
      </c>
      <c r="L6" s="317"/>
      <c r="M6" s="302" t="str">
        <f>IF(sonuc!$B$70&lt;&gt;"",sonuc!$B$70,"")</f>
        <v>Hasan Özdemir</v>
      </c>
      <c r="N6" s="318">
        <v>0</v>
      </c>
      <c r="O6" s="307" t="s">
        <v>13</v>
      </c>
      <c r="P6" s="319">
        <v>3</v>
      </c>
      <c r="T6" s="71"/>
    </row>
    <row r="7" spans="1:20" ht="15.95" customHeight="1" thickBot="1">
      <c r="A7" s="84" t="s">
        <v>40</v>
      </c>
      <c r="B7" s="297" t="str">
        <f>IF(sonuc!$B$67&lt;&gt;"",sonuc!$B$67,"")</f>
        <v>Buluthan Alkan</v>
      </c>
      <c r="C7" s="300" t="s">
        <v>13</v>
      </c>
      <c r="D7" s="312" t="str">
        <f>IF(sonuc!$B$68&lt;&gt;"",sonuc!$B$68,"")</f>
        <v>Tarık Memişoğlu</v>
      </c>
      <c r="E7" s="236">
        <v>3</v>
      </c>
      <c r="F7" s="242" t="s">
        <v>13</v>
      </c>
      <c r="G7" s="250">
        <v>2</v>
      </c>
      <c r="H7" s="48"/>
      <c r="I7" s="308" t="s">
        <v>46</v>
      </c>
      <c r="J7" s="297" t="str">
        <f>IF(sonuc!$B$68&lt;&gt;"",sonuc!$B$68,"")</f>
        <v>Tarık Memişoğlu</v>
      </c>
      <c r="K7" s="300" t="s">
        <v>13</v>
      </c>
      <c r="L7" s="320"/>
      <c r="M7" s="303" t="str">
        <f>IF(sonuc!$B$69&lt;&gt;"",sonuc!$B$69,"")</f>
        <v>Somer Bekiroğlu</v>
      </c>
      <c r="N7" s="253">
        <v>3</v>
      </c>
      <c r="O7" s="245" t="s">
        <v>13</v>
      </c>
      <c r="P7" s="256">
        <v>2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89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IF(sonuc!$B$64&lt;&gt;"",sonuc!$B$64,"")</f>
        <v>Suat Mahmut Edizaslan</v>
      </c>
      <c r="C9" s="298" t="s">
        <v>13</v>
      </c>
      <c r="D9" s="301" t="str">
        <f>IF(sonuc!$B$70&lt;&gt;"",sonuc!$B$70,"")</f>
        <v>Hasan Özdemir</v>
      </c>
      <c r="E9" s="234">
        <v>3</v>
      </c>
      <c r="F9" s="240" t="s">
        <v>13</v>
      </c>
      <c r="G9" s="248">
        <v>1</v>
      </c>
      <c r="H9" s="40"/>
      <c r="I9" s="291" t="s">
        <v>15</v>
      </c>
      <c r="J9" s="295" t="str">
        <f>IF(sonuc!$B$64&lt;&gt;"",sonuc!$B$64,"")</f>
        <v>Suat Mahmut Edizaslan</v>
      </c>
      <c r="K9" s="298" t="s">
        <v>13</v>
      </c>
      <c r="L9" s="314"/>
      <c r="M9" s="301" t="str">
        <f>IF(sonuc!$B$65&lt;&gt;"",sonuc!$B$65,"")</f>
        <v>Taner Çıtır</v>
      </c>
      <c r="N9" s="251">
        <v>3</v>
      </c>
      <c r="O9" s="240" t="s">
        <v>13</v>
      </c>
      <c r="P9" s="254">
        <v>2</v>
      </c>
      <c r="T9" s="71"/>
    </row>
    <row r="10" spans="1:20" ht="15.95" customHeight="1">
      <c r="A10" s="93" t="s">
        <v>35</v>
      </c>
      <c r="B10" s="296" t="str">
        <f>IF(sonuc!$B$65&lt;&gt;"",sonuc!$B$65,"")</f>
        <v>Taner Çıtır</v>
      </c>
      <c r="C10" s="299" t="s">
        <v>13</v>
      </c>
      <c r="D10" s="302" t="str">
        <f>IF(sonuc!$B$69&lt;&gt;"",sonuc!$B$69,"")</f>
        <v>Somer Bekiroğlu</v>
      </c>
      <c r="E10" s="235">
        <v>3</v>
      </c>
      <c r="F10" s="241" t="s">
        <v>13</v>
      </c>
      <c r="G10" s="249">
        <v>1</v>
      </c>
      <c r="H10" s="16"/>
      <c r="I10" s="292" t="s">
        <v>63</v>
      </c>
      <c r="J10" s="296" t="str">
        <f>IF(sonuc!$B$71&lt;&gt;"",sonuc!$B$71,"")</f>
        <v>Metin Yıldırım</v>
      </c>
      <c r="K10" s="299" t="s">
        <v>13</v>
      </c>
      <c r="L10" s="317"/>
      <c r="M10" s="302" t="str">
        <f>IF(sonuc!$B$69&lt;&gt;"",sonuc!$B$69,"")</f>
        <v>Somer Bekiroğlu</v>
      </c>
      <c r="N10" s="252">
        <v>0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6" t="str">
        <f>IF(sonuc!$B$66&lt;&gt;"",sonuc!$B$66,"")</f>
        <v xml:space="preserve">Suavi Demircioğlu </v>
      </c>
      <c r="C11" s="299" t="s">
        <v>13</v>
      </c>
      <c r="D11" s="302" t="str">
        <f>IF(sonuc!$B$68&lt;&gt;"",sonuc!$B$68,"")</f>
        <v>Tarık Memişoğlu</v>
      </c>
      <c r="E11" s="235">
        <v>3</v>
      </c>
      <c r="F11" s="241" t="s">
        <v>13</v>
      </c>
      <c r="G11" s="249">
        <v>1</v>
      </c>
      <c r="H11" s="16"/>
      <c r="I11" s="294" t="s">
        <v>58</v>
      </c>
      <c r="J11" s="296" t="str">
        <f>IF(sonuc!$B$67&lt;&gt;"",sonuc!$B$67,"")</f>
        <v>Buluthan Alkan</v>
      </c>
      <c r="K11" s="299" t="s">
        <v>13</v>
      </c>
      <c r="L11" s="317"/>
      <c r="M11" s="302" t="str">
        <f>IF(sonuc!$B$66&lt;&gt;"",sonuc!$B$66,"")</f>
        <v xml:space="preserve">Suavi Demircioğlu </v>
      </c>
      <c r="N11" s="252">
        <v>2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IF(sonuc!$B$67&lt;&gt;"",sonuc!$B$67,"")</f>
        <v>Buluthan Alkan</v>
      </c>
      <c r="C12" s="300" t="s">
        <v>13</v>
      </c>
      <c r="D12" s="303" t="str">
        <f>IF(sonuc!$B$71&lt;&gt;"",sonuc!$B$71,"")</f>
        <v>Metin Yıldırım</v>
      </c>
      <c r="E12" s="236">
        <v>3</v>
      </c>
      <c r="F12" s="242" t="s">
        <v>13</v>
      </c>
      <c r="G12" s="250">
        <v>2</v>
      </c>
      <c r="H12" s="48"/>
      <c r="I12" s="293" t="s">
        <v>64</v>
      </c>
      <c r="J12" s="297" t="str">
        <f>IF(sonuc!$B$70&lt;&gt;"",sonuc!$B$70,"")</f>
        <v>Hasan Özdemir</v>
      </c>
      <c r="K12" s="300" t="s">
        <v>13</v>
      </c>
      <c r="L12" s="320"/>
      <c r="M12" s="303" t="str">
        <f>IF(sonuc!$B$68&lt;&gt;"",sonuc!$B$68,"")</f>
        <v>Tarık Memişoğlu</v>
      </c>
      <c r="N12" s="253">
        <v>3</v>
      </c>
      <c r="O12" s="242" t="s">
        <v>13</v>
      </c>
      <c r="P12" s="256">
        <v>1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89"/>
      <c r="I13" s="413">
        <v>3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IF(sonuc!$B$64&lt;&gt;"",sonuc!$B$64,"")</f>
        <v>Suat Mahmut Edizaslan</v>
      </c>
      <c r="C14" s="298" t="s">
        <v>13</v>
      </c>
      <c r="D14" s="301" t="str">
        <f>IF(sonuc!$B$69&lt;&gt;"",sonuc!$B$69,"")</f>
        <v>Somer Bekiroğlu</v>
      </c>
      <c r="E14" s="234">
        <v>3</v>
      </c>
      <c r="F14" s="240" t="s">
        <v>13</v>
      </c>
      <c r="G14" s="248">
        <v>0</v>
      </c>
      <c r="H14" s="40"/>
      <c r="I14" s="291" t="s">
        <v>17</v>
      </c>
      <c r="J14" s="295" t="str">
        <f>IF(sonuc!$B$64&lt;&gt;"",sonuc!$B$64,"")</f>
        <v>Suat Mahmut Edizaslan</v>
      </c>
      <c r="K14" s="298" t="s">
        <v>13</v>
      </c>
      <c r="L14" s="314"/>
      <c r="M14" s="301" t="str">
        <f>IF(sonuc!$B$66&lt;&gt;"",sonuc!$B$66,"")</f>
        <v xml:space="preserve">Suavi Demircioğlu </v>
      </c>
      <c r="N14" s="251">
        <v>2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6" t="str">
        <f>IF(sonuc!$B$65&lt;&gt;"",sonuc!$B$65,"")</f>
        <v>Taner Çıtır</v>
      </c>
      <c r="C15" s="299" t="s">
        <v>13</v>
      </c>
      <c r="D15" s="302" t="str">
        <f>IF(sonuc!$B$68&lt;&gt;"",sonuc!$B$68,"")</f>
        <v>Tarık Memişoğlu</v>
      </c>
      <c r="E15" s="235">
        <v>2</v>
      </c>
      <c r="F15" s="241" t="s">
        <v>13</v>
      </c>
      <c r="G15" s="249">
        <v>3</v>
      </c>
      <c r="H15" s="16"/>
      <c r="I15" s="292" t="s">
        <v>22</v>
      </c>
      <c r="J15" s="296" t="str">
        <f>IF(sonuc!$B$65&lt;&gt;"",sonuc!$B$65,"")</f>
        <v>Taner Çıtır</v>
      </c>
      <c r="K15" s="299" t="s">
        <v>13</v>
      </c>
      <c r="L15" s="317"/>
      <c r="M15" s="302" t="str">
        <f>IF(sonuc!$B$67&lt;&gt;"",sonuc!$B$67,"")</f>
        <v>Buluthan Alkan</v>
      </c>
      <c r="N15" s="252">
        <v>2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6" t="str">
        <f>IF(sonuc!$B$66&lt;&gt;"",sonuc!$B$66,"")</f>
        <v xml:space="preserve">Suavi Demircioğlu </v>
      </c>
      <c r="C16" s="299" t="s">
        <v>13</v>
      </c>
      <c r="D16" s="302" t="str">
        <f>IF(sonuc!$B$71&lt;&gt;"",sonuc!$B$71,"")</f>
        <v>Metin Yıldırım</v>
      </c>
      <c r="E16" s="235">
        <v>3</v>
      </c>
      <c r="F16" s="241" t="s">
        <v>13</v>
      </c>
      <c r="G16" s="249">
        <v>1</v>
      </c>
      <c r="H16" s="16"/>
      <c r="I16" s="292" t="s">
        <v>65</v>
      </c>
      <c r="J16" s="296" t="str">
        <f>IF(sonuc!$B$71&lt;&gt;"",sonuc!$B$71,"")</f>
        <v>Metin Yıldırım</v>
      </c>
      <c r="K16" s="299" t="s">
        <v>13</v>
      </c>
      <c r="L16" s="317"/>
      <c r="M16" s="302" t="str">
        <f>IF(sonuc!$B$68&lt;&gt;"",sonuc!$B$68,"")</f>
        <v>Tarık Memişoğlu</v>
      </c>
      <c r="N16" s="252">
        <v>2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IF(sonuc!$B$67&lt;&gt;"",sonuc!$B$67,"")</f>
        <v>Buluthan Alkan</v>
      </c>
      <c r="C17" s="300" t="s">
        <v>13</v>
      </c>
      <c r="D17" s="303" t="str">
        <f>IF(sonuc!$B$70&lt;&gt;"",sonuc!$B$70,"")</f>
        <v>Hasan Özdemir</v>
      </c>
      <c r="E17" s="236">
        <v>3</v>
      </c>
      <c r="F17" s="242" t="s">
        <v>13</v>
      </c>
      <c r="G17" s="250">
        <v>1</v>
      </c>
      <c r="H17" s="48"/>
      <c r="I17" s="293" t="s">
        <v>66</v>
      </c>
      <c r="J17" s="297" t="str">
        <f>IF(sonuc!$B$70&lt;&gt;"",sonuc!$B$70,"")</f>
        <v>Hasan Özdemir</v>
      </c>
      <c r="K17" s="300" t="s">
        <v>13</v>
      </c>
      <c r="L17" s="320"/>
      <c r="M17" s="303" t="str">
        <f>IF(sonuc!$B$69&lt;&gt;"",sonuc!$B$69,"")</f>
        <v>Somer Bekiroğlu</v>
      </c>
      <c r="N17" s="253">
        <v>3</v>
      </c>
      <c r="O17" s="242" t="s">
        <v>13</v>
      </c>
      <c r="P17" s="256">
        <v>1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89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IF(sonuc!$B$64&lt;&gt;"",sonuc!$B$64,"")</f>
        <v>Suat Mahmut Edizaslan</v>
      </c>
      <c r="C19" s="298" t="s">
        <v>13</v>
      </c>
      <c r="D19" s="301" t="str">
        <f>IF(sonuc!$B$68&lt;&gt;"",sonuc!$B$68,"")</f>
        <v>Tarık Memişoğlu</v>
      </c>
      <c r="E19" s="234">
        <v>3</v>
      </c>
      <c r="F19" s="240" t="s">
        <v>13</v>
      </c>
      <c r="G19" s="248">
        <v>1</v>
      </c>
      <c r="H19" s="40"/>
      <c r="I19" s="291"/>
      <c r="J19" s="75"/>
      <c r="K19" s="91"/>
      <c r="L19" s="92"/>
      <c r="M19" s="78"/>
      <c r="N19" s="41"/>
      <c r="O19" s="240" t="s">
        <v>13</v>
      </c>
      <c r="P19" s="42"/>
    </row>
    <row r="20" spans="1:16" s="100" customFormat="1" ht="15.95" customHeight="1">
      <c r="A20" s="93" t="s">
        <v>41</v>
      </c>
      <c r="B20" s="296" t="str">
        <f>IF(sonuc!$B$65&lt;&gt;"",sonuc!$B$65,"")</f>
        <v>Taner Çıtır</v>
      </c>
      <c r="C20" s="299" t="s">
        <v>13</v>
      </c>
      <c r="D20" s="302" t="str">
        <f>IF(sonuc!$B$71&lt;&gt;"",sonuc!$B$71,"")</f>
        <v>Metin Yıldırım</v>
      </c>
      <c r="E20" s="235">
        <v>3</v>
      </c>
      <c r="F20" s="241" t="s">
        <v>13</v>
      </c>
      <c r="G20" s="249">
        <v>2</v>
      </c>
      <c r="H20" s="16"/>
      <c r="I20" s="292"/>
      <c r="J20" s="80"/>
      <c r="K20" s="94"/>
      <c r="L20" s="95"/>
      <c r="M20" s="83"/>
      <c r="N20" s="8"/>
      <c r="O20" s="241" t="s">
        <v>13</v>
      </c>
      <c r="P20" s="17"/>
    </row>
    <row r="21" spans="1:16" s="100" customFormat="1" ht="15.95" customHeight="1">
      <c r="A21" s="93" t="s">
        <v>42</v>
      </c>
      <c r="B21" s="296" t="str">
        <f>IF(sonuc!$B$66&lt;&gt;"",sonuc!$B$66,"")</f>
        <v xml:space="preserve">Suavi Demircioğlu </v>
      </c>
      <c r="C21" s="299" t="s">
        <v>13</v>
      </c>
      <c r="D21" s="302" t="str">
        <f>IF(sonuc!$B$70&lt;&gt;"",sonuc!$B$70,"")</f>
        <v>Hasan Özdemir</v>
      </c>
      <c r="E21" s="235">
        <v>3</v>
      </c>
      <c r="F21" s="241" t="s">
        <v>13</v>
      </c>
      <c r="G21" s="249">
        <v>2</v>
      </c>
      <c r="H21" s="16"/>
      <c r="I21" s="292"/>
      <c r="J21" s="80"/>
      <c r="K21" s="94"/>
      <c r="L21" s="95"/>
      <c r="M21" s="83"/>
      <c r="N21" s="8"/>
      <c r="O21" s="241" t="s">
        <v>13</v>
      </c>
      <c r="P21" s="17"/>
    </row>
    <row r="22" spans="1:16" s="100" customFormat="1" ht="15.95" customHeight="1" thickBot="1">
      <c r="A22" s="97" t="s">
        <v>43</v>
      </c>
      <c r="B22" s="297" t="str">
        <f>IF(sonuc!$B$67&lt;&gt;"",sonuc!$B$67,"")</f>
        <v>Buluthan Alkan</v>
      </c>
      <c r="C22" s="300" t="s">
        <v>13</v>
      </c>
      <c r="D22" s="303" t="str">
        <f>IF(sonuc!$B$69&lt;&gt;"",sonuc!$B$69,"")</f>
        <v>Somer Bekiroğlu</v>
      </c>
      <c r="E22" s="236">
        <v>2</v>
      </c>
      <c r="F22" s="242" t="s">
        <v>13</v>
      </c>
      <c r="G22" s="250">
        <v>3</v>
      </c>
      <c r="H22" s="48"/>
      <c r="I22" s="293"/>
      <c r="J22" s="85"/>
      <c r="K22" s="98"/>
      <c r="L22" s="99"/>
      <c r="M22" s="88"/>
      <c r="N22" s="50"/>
      <c r="O22" s="242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N17" sqref="N17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sonuc!A72</f>
        <v>Grup 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290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IF(sonuc!$B$74&lt;&gt;"",sonuc!$B$74,"")</f>
        <v xml:space="preserve">Jak Ovadya </v>
      </c>
      <c r="C4" s="298" t="s">
        <v>13</v>
      </c>
      <c r="D4" s="321" t="str">
        <f>IF(sonuc!$B$81&lt;&gt;"",sonuc!$B$81,"")</f>
        <v xml:space="preserve">Turgut Kanbur </v>
      </c>
      <c r="E4" s="234"/>
      <c r="F4" s="240" t="s">
        <v>13</v>
      </c>
      <c r="G4" s="237"/>
      <c r="H4" s="40"/>
      <c r="I4" s="291" t="s">
        <v>19</v>
      </c>
      <c r="J4" s="295" t="str">
        <f>IF(sonuc!$B$74&lt;&gt;"",sonuc!$B$74,"")</f>
        <v xml:space="preserve">Jak Ovadya </v>
      </c>
      <c r="K4" s="298" t="s">
        <v>13</v>
      </c>
      <c r="L4" s="314"/>
      <c r="M4" s="301" t="str">
        <f>IF(sonuc!$B$77&lt;&gt;"",sonuc!$B$77,"")</f>
        <v>Erdoğan Çınar</v>
      </c>
      <c r="N4" s="251">
        <v>3</v>
      </c>
      <c r="O4" s="240" t="s">
        <v>13</v>
      </c>
      <c r="P4" s="254">
        <v>1</v>
      </c>
      <c r="T4" s="71"/>
    </row>
    <row r="5" spans="1:20" ht="15.95" customHeight="1">
      <c r="A5" s="79" t="s">
        <v>38</v>
      </c>
      <c r="B5" s="296" t="str">
        <f>IF(sonuc!$B$75&lt;&gt;"",sonuc!$B$75,"")</f>
        <v xml:space="preserve">İlker Bakır </v>
      </c>
      <c r="C5" s="299" t="s">
        <v>13</v>
      </c>
      <c r="D5" s="311" t="str">
        <f>IF(sonuc!$B$80&lt;&gt;"",sonuc!$B$80,"")</f>
        <v>Hasan Doğan</v>
      </c>
      <c r="E5" s="235">
        <v>3</v>
      </c>
      <c r="F5" s="241" t="s">
        <v>13</v>
      </c>
      <c r="G5" s="238">
        <v>0</v>
      </c>
      <c r="H5" s="16"/>
      <c r="I5" s="292" t="s">
        <v>20</v>
      </c>
      <c r="J5" s="296" t="str">
        <f>IF(sonuc!$B$75&lt;&gt;"",sonuc!$B$75,"")</f>
        <v xml:space="preserve">İlker Bakır </v>
      </c>
      <c r="K5" s="299" t="s">
        <v>13</v>
      </c>
      <c r="L5" s="317"/>
      <c r="M5" s="302" t="str">
        <f>IF(sonuc!$B$76&lt;&gt;"",sonuc!$B$76,"")</f>
        <v xml:space="preserve">Ali Yit </v>
      </c>
      <c r="N5" s="252">
        <v>3</v>
      </c>
      <c r="O5" s="241" t="s">
        <v>13</v>
      </c>
      <c r="P5" s="255">
        <v>0</v>
      </c>
      <c r="T5" s="71"/>
    </row>
    <row r="6" spans="1:20" ht="15.95" customHeight="1">
      <c r="A6" s="79" t="s">
        <v>39</v>
      </c>
      <c r="B6" s="296" t="str">
        <f>IF(sonuc!$B$76&lt;&gt;"",sonuc!$B$76,"")</f>
        <v xml:space="preserve">Ali Yit </v>
      </c>
      <c r="C6" s="299" t="s">
        <v>13</v>
      </c>
      <c r="D6" s="311" t="str">
        <f>IF(sonuc!$B$79&lt;&gt;"",sonuc!$B$79,"")</f>
        <v xml:space="preserve">Hamza Özer   </v>
      </c>
      <c r="E6" s="235">
        <v>2</v>
      </c>
      <c r="F6" s="241" t="s">
        <v>13</v>
      </c>
      <c r="G6" s="238">
        <v>3</v>
      </c>
      <c r="H6" s="16"/>
      <c r="I6" s="292" t="s">
        <v>62</v>
      </c>
      <c r="J6" s="296" t="str">
        <f>IF(sonuc!$B$81&lt;&gt;"",sonuc!$B$81,"")</f>
        <v xml:space="preserve">Turgut Kanbur </v>
      </c>
      <c r="K6" s="299" t="s">
        <v>13</v>
      </c>
      <c r="L6" s="317"/>
      <c r="M6" s="302" t="str">
        <f>IF(sonuc!$B$80&lt;&gt;"",sonuc!$B$80,"")</f>
        <v>Hasan Doğan</v>
      </c>
      <c r="N6" s="252"/>
      <c r="O6" s="241" t="s">
        <v>13</v>
      </c>
      <c r="P6" s="255"/>
      <c r="T6" s="71"/>
    </row>
    <row r="7" spans="1:20" ht="15.95" customHeight="1" thickBot="1">
      <c r="A7" s="84" t="s">
        <v>40</v>
      </c>
      <c r="B7" s="297" t="str">
        <f>IF(sonuc!$B$77&lt;&gt;"",sonuc!$B$77,"")</f>
        <v>Erdoğan Çınar</v>
      </c>
      <c r="C7" s="300" t="s">
        <v>13</v>
      </c>
      <c r="D7" s="312" t="str">
        <f>IF(sonuc!$B$78&lt;&gt;"",sonuc!$B$78,"")</f>
        <v xml:space="preserve">Mengü Kökdemir </v>
      </c>
      <c r="E7" s="236"/>
      <c r="F7" s="242" t="s">
        <v>13</v>
      </c>
      <c r="G7" s="239"/>
      <c r="H7" s="48"/>
      <c r="I7" s="293" t="s">
        <v>46</v>
      </c>
      <c r="J7" s="297" t="str">
        <f>IF(sonuc!$B$78&lt;&gt;"",sonuc!$B$78,"")</f>
        <v xml:space="preserve">Mengü Kökdemir </v>
      </c>
      <c r="K7" s="300" t="s">
        <v>13</v>
      </c>
      <c r="L7" s="320"/>
      <c r="M7" s="303" t="str">
        <f>IF(sonuc!$B$79&lt;&gt;"",sonuc!$B$79,"")</f>
        <v xml:space="preserve">Hamza Özer   </v>
      </c>
      <c r="N7" s="253"/>
      <c r="O7" s="242" t="s">
        <v>13</v>
      </c>
      <c r="P7" s="256"/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89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IF(sonuc!$B$74&lt;&gt;"",sonuc!$B$74,"")</f>
        <v xml:space="preserve">Jak Ovadya </v>
      </c>
      <c r="C9" s="298" t="s">
        <v>13</v>
      </c>
      <c r="D9" s="301" t="str">
        <f>IF(sonuc!$B$80&lt;&gt;"",sonuc!$B$80,"")</f>
        <v>Hasan Doğan</v>
      </c>
      <c r="E9" s="234">
        <v>0</v>
      </c>
      <c r="F9" s="240" t="s">
        <v>13</v>
      </c>
      <c r="G9" s="248">
        <v>3</v>
      </c>
      <c r="H9" s="40"/>
      <c r="I9" s="291" t="s">
        <v>15</v>
      </c>
      <c r="J9" s="295" t="str">
        <f>IF(sonuc!$B$74&lt;&gt;"",sonuc!$B$74,"")</f>
        <v xml:space="preserve">Jak Ovadya </v>
      </c>
      <c r="K9" s="298" t="s">
        <v>13</v>
      </c>
      <c r="L9" s="314"/>
      <c r="M9" s="301" t="str">
        <f>IF(sonuc!$B$75&lt;&gt;"",sonuc!$B$75,"")</f>
        <v xml:space="preserve">İlker Bakır </v>
      </c>
      <c r="N9" s="251">
        <v>3</v>
      </c>
      <c r="O9" s="240" t="s">
        <v>13</v>
      </c>
      <c r="P9" s="254">
        <v>1</v>
      </c>
      <c r="T9" s="71"/>
    </row>
    <row r="10" spans="1:20" ht="15.95" customHeight="1">
      <c r="A10" s="93" t="s">
        <v>35</v>
      </c>
      <c r="B10" s="296" t="str">
        <f>IF(sonuc!$B$75&lt;&gt;"",sonuc!$B$75,"")</f>
        <v xml:space="preserve">İlker Bakır </v>
      </c>
      <c r="C10" s="299" t="s">
        <v>13</v>
      </c>
      <c r="D10" s="302" t="str">
        <f>IF(sonuc!$B$79&lt;&gt;"",sonuc!$B$79,"")</f>
        <v xml:space="preserve">Hamza Özer   </v>
      </c>
      <c r="E10" s="235">
        <v>2</v>
      </c>
      <c r="F10" s="241" t="s">
        <v>13</v>
      </c>
      <c r="G10" s="249">
        <v>3</v>
      </c>
      <c r="H10" s="16"/>
      <c r="I10" s="292" t="s">
        <v>63</v>
      </c>
      <c r="J10" s="296" t="str">
        <f>IF(sonuc!$B$81&lt;&gt;"",sonuc!$B$81,"")</f>
        <v xml:space="preserve">Turgut Kanbur </v>
      </c>
      <c r="K10" s="299" t="s">
        <v>13</v>
      </c>
      <c r="L10" s="317"/>
      <c r="M10" s="302" t="str">
        <f>IF(sonuc!$B$79&lt;&gt;"",sonuc!$B$79,"")</f>
        <v xml:space="preserve">Hamza Özer   </v>
      </c>
      <c r="N10" s="252"/>
      <c r="O10" s="241" t="s">
        <v>13</v>
      </c>
      <c r="P10" s="255"/>
      <c r="T10" s="71"/>
    </row>
    <row r="11" spans="1:20" ht="15.95" customHeight="1">
      <c r="A11" s="93" t="s">
        <v>36</v>
      </c>
      <c r="B11" s="296" t="str">
        <f>IF(sonuc!$B$76&lt;&gt;"",sonuc!$B$76,"")</f>
        <v xml:space="preserve">Ali Yit </v>
      </c>
      <c r="C11" s="299" t="s">
        <v>13</v>
      </c>
      <c r="D11" s="302" t="str">
        <f>IF(sonuc!$B$78&lt;&gt;"",sonuc!$B$78,"")</f>
        <v xml:space="preserve">Mengü Kökdemir </v>
      </c>
      <c r="E11" s="235"/>
      <c r="F11" s="241" t="s">
        <v>13</v>
      </c>
      <c r="G11" s="249"/>
      <c r="H11" s="16"/>
      <c r="I11" s="294" t="s">
        <v>58</v>
      </c>
      <c r="J11" s="296" t="str">
        <f>IF(sonuc!$B$77&lt;&gt;"",sonuc!$B$77,"")</f>
        <v>Erdoğan Çınar</v>
      </c>
      <c r="K11" s="299" t="s">
        <v>13</v>
      </c>
      <c r="L11" s="317"/>
      <c r="M11" s="302" t="str">
        <f>IF(sonuc!$B$76&lt;&gt;"",sonuc!$B$76,"")</f>
        <v xml:space="preserve">Ali Yit </v>
      </c>
      <c r="N11" s="252">
        <v>3</v>
      </c>
      <c r="O11" s="241" t="s">
        <v>13</v>
      </c>
      <c r="P11" s="255">
        <v>2</v>
      </c>
      <c r="T11" s="71"/>
    </row>
    <row r="12" spans="1:20" ht="15.95" customHeight="1" thickBot="1">
      <c r="A12" s="97" t="s">
        <v>47</v>
      </c>
      <c r="B12" s="297" t="str">
        <f>IF(sonuc!$B$77&lt;&gt;"",sonuc!$B$77,"")</f>
        <v>Erdoğan Çınar</v>
      </c>
      <c r="C12" s="300" t="s">
        <v>13</v>
      </c>
      <c r="D12" s="303" t="str">
        <f>IF(sonuc!$B$81&lt;&gt;"",sonuc!$B$81,"")</f>
        <v xml:space="preserve">Turgut Kanbur </v>
      </c>
      <c r="E12" s="236"/>
      <c r="F12" s="242" t="s">
        <v>13</v>
      </c>
      <c r="G12" s="250"/>
      <c r="H12" s="48"/>
      <c r="I12" s="293" t="s">
        <v>64</v>
      </c>
      <c r="J12" s="297" t="str">
        <f>IF(sonuc!$B$80&lt;&gt;"",sonuc!$B$80,"")</f>
        <v>Hasan Doğan</v>
      </c>
      <c r="K12" s="300" t="s">
        <v>13</v>
      </c>
      <c r="L12" s="320"/>
      <c r="M12" s="303" t="str">
        <f>IF(sonuc!$B$78&lt;&gt;"",sonuc!$B$78,"")</f>
        <v xml:space="preserve">Mengü Kökdemir </v>
      </c>
      <c r="N12" s="253"/>
      <c r="O12" s="242" t="s">
        <v>13</v>
      </c>
      <c r="P12" s="256"/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89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IF(sonuc!$B$74&lt;&gt;"",sonuc!$B$74,"")</f>
        <v xml:space="preserve">Jak Ovadya </v>
      </c>
      <c r="C14" s="298" t="s">
        <v>13</v>
      </c>
      <c r="D14" s="301" t="str">
        <f>IF(sonuc!$B$79&lt;&gt;"",sonuc!$B$79,"")</f>
        <v xml:space="preserve">Hamza Özer   </v>
      </c>
      <c r="E14" s="234">
        <v>3</v>
      </c>
      <c r="F14" s="240" t="s">
        <v>13</v>
      </c>
      <c r="G14" s="248">
        <v>2</v>
      </c>
      <c r="H14" s="40"/>
      <c r="I14" s="291" t="s">
        <v>17</v>
      </c>
      <c r="J14" s="295" t="str">
        <f>IF(sonuc!$B$74&lt;&gt;"",sonuc!$B$74,"")</f>
        <v xml:space="preserve">Jak Ovadya </v>
      </c>
      <c r="K14" s="298" t="s">
        <v>13</v>
      </c>
      <c r="L14" s="314"/>
      <c r="M14" s="301" t="str">
        <f>IF(sonuc!$B$76&lt;&gt;"",sonuc!$B$76,"")</f>
        <v xml:space="preserve">Ali Yit </v>
      </c>
      <c r="N14" s="251">
        <v>3</v>
      </c>
      <c r="O14" s="240" t="s">
        <v>13</v>
      </c>
      <c r="P14" s="254">
        <v>1</v>
      </c>
    </row>
    <row r="15" spans="1:20" s="100" customFormat="1" ht="15.95" customHeight="1">
      <c r="A15" s="93" t="s">
        <v>25</v>
      </c>
      <c r="B15" s="296" t="str">
        <f>IF(sonuc!$B$75&lt;&gt;"",sonuc!$B$75,"")</f>
        <v xml:space="preserve">İlker Bakır </v>
      </c>
      <c r="C15" s="299" t="s">
        <v>13</v>
      </c>
      <c r="D15" s="302" t="str">
        <f>IF(sonuc!$B$78&lt;&gt;"",sonuc!$B$78,"")</f>
        <v xml:space="preserve">Mengü Kökdemir </v>
      </c>
      <c r="E15" s="235"/>
      <c r="F15" s="241" t="s">
        <v>13</v>
      </c>
      <c r="G15" s="249"/>
      <c r="H15" s="16">
        <v>1</v>
      </c>
      <c r="I15" s="292" t="s">
        <v>22</v>
      </c>
      <c r="J15" s="296" t="str">
        <f>IF(sonuc!$B$75&lt;&gt;"",sonuc!$B$75,"")</f>
        <v xml:space="preserve">İlker Bakır </v>
      </c>
      <c r="K15" s="299" t="s">
        <v>13</v>
      </c>
      <c r="L15" s="317"/>
      <c r="M15" s="302" t="str">
        <f>IF(sonuc!$B$77&lt;&gt;"",sonuc!$B$77,"")</f>
        <v>Erdoğan Çınar</v>
      </c>
      <c r="N15" s="252">
        <v>3</v>
      </c>
      <c r="O15" s="241" t="s">
        <v>13</v>
      </c>
      <c r="P15" s="255">
        <v>1</v>
      </c>
    </row>
    <row r="16" spans="1:20" s="100" customFormat="1" ht="15.95" customHeight="1">
      <c r="A16" s="93" t="s">
        <v>44</v>
      </c>
      <c r="B16" s="296" t="str">
        <f>IF(sonuc!$B$76&lt;&gt;"",sonuc!$B$76,"")</f>
        <v xml:space="preserve">Ali Yit </v>
      </c>
      <c r="C16" s="299" t="s">
        <v>13</v>
      </c>
      <c r="D16" s="302" t="str">
        <f>IF(sonuc!$B$81&lt;&gt;"",sonuc!$B$81,"")</f>
        <v xml:space="preserve">Turgut Kanbur </v>
      </c>
      <c r="E16" s="235"/>
      <c r="F16" s="241" t="s">
        <v>13</v>
      </c>
      <c r="G16" s="249"/>
      <c r="H16" s="16">
        <v>1</v>
      </c>
      <c r="I16" s="292" t="s">
        <v>65</v>
      </c>
      <c r="J16" s="296" t="str">
        <f>IF(sonuc!$B$81&lt;&gt;"",sonuc!$B$81,"")</f>
        <v xml:space="preserve">Turgut Kanbur </v>
      </c>
      <c r="K16" s="299" t="s">
        <v>13</v>
      </c>
      <c r="L16" s="317"/>
      <c r="M16" s="302" t="str">
        <f>IF(sonuc!$B$78&lt;&gt;"",sonuc!$B$78,"")</f>
        <v xml:space="preserve">Mengü Kökdemir </v>
      </c>
      <c r="N16" s="252"/>
      <c r="O16" s="241" t="s">
        <v>13</v>
      </c>
      <c r="P16" s="255"/>
    </row>
    <row r="17" spans="1:16" s="100" customFormat="1" ht="15.95" customHeight="1" thickBot="1">
      <c r="A17" s="97" t="s">
        <v>45</v>
      </c>
      <c r="B17" s="297" t="str">
        <f>IF(sonuc!$B$77&lt;&gt;"",sonuc!$B$77,"")</f>
        <v>Erdoğan Çınar</v>
      </c>
      <c r="C17" s="300" t="s">
        <v>13</v>
      </c>
      <c r="D17" s="303" t="str">
        <f>IF(sonuc!$B$80&lt;&gt;"",sonuc!$B$80,"")</f>
        <v>Hasan Doğan</v>
      </c>
      <c r="E17" s="236">
        <v>2</v>
      </c>
      <c r="F17" s="242" t="s">
        <v>13</v>
      </c>
      <c r="G17" s="250">
        <v>3</v>
      </c>
      <c r="H17" s="48"/>
      <c r="I17" s="293" t="s">
        <v>66</v>
      </c>
      <c r="J17" s="297" t="str">
        <f>IF(sonuc!$B$80&lt;&gt;"",sonuc!$B$80,"")</f>
        <v>Hasan Doğan</v>
      </c>
      <c r="K17" s="300" t="s">
        <v>13</v>
      </c>
      <c r="L17" s="320"/>
      <c r="M17" s="303" t="str">
        <f>IF(sonuc!$B$79&lt;&gt;"",sonuc!$B$79,"")</f>
        <v xml:space="preserve">Hamza Özer   </v>
      </c>
      <c r="N17" s="253">
        <v>0</v>
      </c>
      <c r="O17" s="242" t="s">
        <v>13</v>
      </c>
      <c r="P17" s="256">
        <v>3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89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IF(sonuc!$B$74&lt;&gt;"",sonuc!$B$74,"")</f>
        <v xml:space="preserve">Jak Ovadya </v>
      </c>
      <c r="C19" s="298" t="s">
        <v>13</v>
      </c>
      <c r="D19" s="301" t="str">
        <f>IF(sonuc!$B$78&lt;&gt;"",sonuc!$B$78,"")</f>
        <v xml:space="preserve">Mengü Kökdemir </v>
      </c>
      <c r="E19" s="234"/>
      <c r="F19" s="240" t="s">
        <v>13</v>
      </c>
      <c r="G19" s="248"/>
      <c r="H19" s="40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IF(sonuc!$B$75&lt;&gt;"",sonuc!$B$75,"")</f>
        <v xml:space="preserve">İlker Bakır </v>
      </c>
      <c r="C20" s="299" t="s">
        <v>13</v>
      </c>
      <c r="D20" s="302" t="str">
        <f>IF(sonuc!$B$81&lt;&gt;"",sonuc!$B$81,"")</f>
        <v xml:space="preserve">Turgut Kanbur </v>
      </c>
      <c r="E20" s="235"/>
      <c r="F20" s="241" t="s">
        <v>13</v>
      </c>
      <c r="G20" s="249"/>
      <c r="H20" s="16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IF(sonuc!$B$76&lt;&gt;"",sonuc!$B$76,"")</f>
        <v xml:space="preserve">Ali Yit </v>
      </c>
      <c r="C21" s="299" t="s">
        <v>13</v>
      </c>
      <c r="D21" s="302" t="str">
        <f>IF(sonuc!$B$80&lt;&gt;"",sonuc!$B$80,"")</f>
        <v>Hasan Doğan</v>
      </c>
      <c r="E21" s="235">
        <v>0</v>
      </c>
      <c r="F21" s="241" t="s">
        <v>13</v>
      </c>
      <c r="G21" s="249">
        <v>3</v>
      </c>
      <c r="H21" s="16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IF(sonuc!$B$77&lt;&gt;"",sonuc!$B$77,"")</f>
        <v>Erdoğan Çınar</v>
      </c>
      <c r="C22" s="300" t="s">
        <v>13</v>
      </c>
      <c r="D22" s="303" t="str">
        <f>IF(sonuc!$B$79&lt;&gt;"",sonuc!$B$79,"")</f>
        <v xml:space="preserve">Hamza Özer   </v>
      </c>
      <c r="E22" s="236">
        <v>1</v>
      </c>
      <c r="F22" s="242" t="s">
        <v>13</v>
      </c>
      <c r="G22" s="250">
        <v>3</v>
      </c>
      <c r="H22" s="48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E19" sqref="E19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sonuc!A82</f>
        <v>Grup 8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331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IF(sonuc!$B$84&lt;&gt;"",sonuc!$B$84,"")</f>
        <v>Murat Dalkılıç</v>
      </c>
      <c r="C4" s="298" t="s">
        <v>13</v>
      </c>
      <c r="D4" s="321" t="str">
        <f>IF(sonuc!$B$91&lt;&gt;"",sonuc!$B$91,"")</f>
        <v>Murat Kılıç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IF(sonuc!$B$84&lt;&gt;"",sonuc!$B$84,"")</f>
        <v>Murat Dalkılıç</v>
      </c>
      <c r="K4" s="298" t="s">
        <v>13</v>
      </c>
      <c r="L4" s="314"/>
      <c r="M4" s="301" t="str">
        <f>IF(sonuc!$B$87&lt;&gt;"",sonuc!$B$87,"")</f>
        <v>Cihan Koç</v>
      </c>
      <c r="N4" s="251">
        <v>0</v>
      </c>
      <c r="O4" s="240" t="s">
        <v>13</v>
      </c>
      <c r="P4" s="254">
        <v>3</v>
      </c>
      <c r="T4" s="71"/>
    </row>
    <row r="5" spans="1:20" ht="15.95" customHeight="1">
      <c r="A5" s="79" t="s">
        <v>38</v>
      </c>
      <c r="B5" s="296" t="str">
        <f>IF(sonuc!$B$85&lt;&gt;"",sonuc!$B$85,"")</f>
        <v>Ali Sait Özgen</v>
      </c>
      <c r="C5" s="299" t="s">
        <v>13</v>
      </c>
      <c r="D5" s="311" t="str">
        <f>IF(sonuc!$B$90&lt;&gt;"",sonuc!$B$90,"")</f>
        <v>İlhan Aslan</v>
      </c>
      <c r="E5" s="235">
        <v>0</v>
      </c>
      <c r="F5" s="241" t="s">
        <v>13</v>
      </c>
      <c r="G5" s="249">
        <v>3</v>
      </c>
      <c r="H5" s="333"/>
      <c r="I5" s="292" t="s">
        <v>20</v>
      </c>
      <c r="J5" s="296" t="str">
        <f>IF(sonuc!$B$85&lt;&gt;"",sonuc!$B$85,"")</f>
        <v>Ali Sait Özgen</v>
      </c>
      <c r="K5" s="299" t="s">
        <v>13</v>
      </c>
      <c r="L5" s="317"/>
      <c r="M5" s="302" t="str">
        <f>IF(sonuc!$B$86&lt;&gt;"",sonuc!$B$86,"")</f>
        <v xml:space="preserve">Menderes Ünal </v>
      </c>
      <c r="N5" s="252">
        <v>0</v>
      </c>
      <c r="O5" s="241" t="s">
        <v>13</v>
      </c>
      <c r="P5" s="255">
        <v>3</v>
      </c>
      <c r="T5" s="71"/>
    </row>
    <row r="6" spans="1:20" ht="15.95" customHeight="1">
      <c r="A6" s="79" t="s">
        <v>39</v>
      </c>
      <c r="B6" s="296" t="str">
        <f>IF(sonuc!$B$86&lt;&gt;"",sonuc!$B$86,"")</f>
        <v xml:space="preserve">Menderes Ünal </v>
      </c>
      <c r="C6" s="299" t="s">
        <v>13</v>
      </c>
      <c r="D6" s="311" t="str">
        <f>IF(sonuc!$B$89&lt;&gt;"",sonuc!$B$89,"")</f>
        <v>Uğur Sertçelik</v>
      </c>
      <c r="E6" s="235"/>
      <c r="F6" s="241" t="s">
        <v>13</v>
      </c>
      <c r="G6" s="249"/>
      <c r="H6" s="333"/>
      <c r="I6" s="292" t="s">
        <v>62</v>
      </c>
      <c r="J6" s="296" t="str">
        <f>IF(sonuc!$B$91&lt;&gt;"",sonuc!$B$91,"")</f>
        <v>Murat Kılıç</v>
      </c>
      <c r="K6" s="299" t="s">
        <v>13</v>
      </c>
      <c r="L6" s="317"/>
      <c r="M6" s="302" t="str">
        <f>IF(sonuc!$B$90&lt;&gt;"",sonuc!$B$90,"")</f>
        <v>İlhan Aslan</v>
      </c>
      <c r="N6" s="252">
        <v>3</v>
      </c>
      <c r="O6" s="241" t="s">
        <v>13</v>
      </c>
      <c r="P6" s="255">
        <v>2</v>
      </c>
      <c r="T6" s="71"/>
    </row>
    <row r="7" spans="1:20" ht="15.95" customHeight="1" thickBot="1">
      <c r="A7" s="84" t="s">
        <v>40</v>
      </c>
      <c r="B7" s="297" t="str">
        <f>IF(sonuc!$B$87&lt;&gt;"",sonuc!$B$87,"")</f>
        <v>Cihan Koç</v>
      </c>
      <c r="C7" s="300" t="s">
        <v>13</v>
      </c>
      <c r="D7" s="312" t="str">
        <f>IF(sonuc!$B$88&lt;&gt;"",sonuc!$B$88,"")</f>
        <v>Tuncay Akçadağ</v>
      </c>
      <c r="E7" s="236">
        <v>2</v>
      </c>
      <c r="F7" s="242" t="s">
        <v>13</v>
      </c>
      <c r="G7" s="250">
        <v>3</v>
      </c>
      <c r="H7" s="334"/>
      <c r="I7" s="293" t="s">
        <v>46</v>
      </c>
      <c r="J7" s="297" t="str">
        <f>IF(sonuc!$B$88&lt;&gt;"",sonuc!$B$88,"")</f>
        <v>Tuncay Akçadağ</v>
      </c>
      <c r="K7" s="300" t="s">
        <v>13</v>
      </c>
      <c r="L7" s="320"/>
      <c r="M7" s="303" t="str">
        <f>IF(sonuc!$B$89&lt;&gt;"",sonuc!$B$89,"")</f>
        <v>Uğur Sertçelik</v>
      </c>
      <c r="N7" s="253"/>
      <c r="O7" s="242" t="s">
        <v>13</v>
      </c>
      <c r="P7" s="256"/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IF(sonuc!$B$84&lt;&gt;"",sonuc!$B$84,"")</f>
        <v>Murat Dalkılıç</v>
      </c>
      <c r="C9" s="298" t="s">
        <v>13</v>
      </c>
      <c r="D9" s="301" t="str">
        <f>IF(sonuc!$B$90&lt;&gt;"",sonuc!$B$90,"")</f>
        <v>İlhan Aslan</v>
      </c>
      <c r="E9" s="234">
        <v>3</v>
      </c>
      <c r="F9" s="240" t="s">
        <v>13</v>
      </c>
      <c r="G9" s="248">
        <v>2</v>
      </c>
      <c r="H9" s="332"/>
      <c r="I9" s="291" t="s">
        <v>15</v>
      </c>
      <c r="J9" s="295" t="str">
        <f>IF(sonuc!$B$84&lt;&gt;"",sonuc!$B$84,"")</f>
        <v>Murat Dalkılıç</v>
      </c>
      <c r="K9" s="298" t="s">
        <v>13</v>
      </c>
      <c r="L9" s="314"/>
      <c r="M9" s="301" t="str">
        <f>IF(sonuc!$B$85&lt;&gt;"",sonuc!$B$85,"")</f>
        <v>Ali Sait Özgen</v>
      </c>
      <c r="N9" s="251">
        <v>3</v>
      </c>
      <c r="O9" s="240" t="s">
        <v>13</v>
      </c>
      <c r="P9" s="254">
        <v>0</v>
      </c>
      <c r="T9" s="71"/>
    </row>
    <row r="10" spans="1:20" ht="15.95" customHeight="1">
      <c r="A10" s="93" t="s">
        <v>35</v>
      </c>
      <c r="B10" s="296" t="str">
        <f>IF(sonuc!$B$85&lt;&gt;"",sonuc!$B$85,"")</f>
        <v>Ali Sait Özgen</v>
      </c>
      <c r="C10" s="299" t="s">
        <v>13</v>
      </c>
      <c r="D10" s="302" t="str">
        <f>IF(sonuc!$B$89&lt;&gt;"",sonuc!$B$89,"")</f>
        <v>Uğur Sertçelik</v>
      </c>
      <c r="E10" s="235"/>
      <c r="F10" s="241" t="s">
        <v>13</v>
      </c>
      <c r="G10" s="249"/>
      <c r="H10" s="333"/>
      <c r="I10" s="292" t="s">
        <v>63</v>
      </c>
      <c r="J10" s="296" t="str">
        <f>IF(sonuc!$B$91&lt;&gt;"",sonuc!$B$91,"")</f>
        <v>Murat Kılıç</v>
      </c>
      <c r="K10" s="299" t="s">
        <v>13</v>
      </c>
      <c r="L10" s="317"/>
      <c r="M10" s="302" t="str">
        <f>IF(sonuc!$B$89&lt;&gt;"",sonuc!$B$89,"")</f>
        <v>Uğur Sertçelik</v>
      </c>
      <c r="N10" s="252"/>
      <c r="O10" s="241" t="s">
        <v>13</v>
      </c>
      <c r="P10" s="255"/>
      <c r="T10" s="71"/>
    </row>
    <row r="11" spans="1:20" ht="15.95" customHeight="1">
      <c r="A11" s="93" t="s">
        <v>36</v>
      </c>
      <c r="B11" s="296" t="str">
        <f>IF(sonuc!$B$86&lt;&gt;"",sonuc!$B$86,"")</f>
        <v xml:space="preserve">Menderes Ünal </v>
      </c>
      <c r="C11" s="299" t="s">
        <v>13</v>
      </c>
      <c r="D11" s="302" t="str">
        <f>IF(sonuc!$B$88&lt;&gt;"",sonuc!$B$88,"")</f>
        <v>Tuncay Akçadağ</v>
      </c>
      <c r="E11" s="235">
        <v>3</v>
      </c>
      <c r="F11" s="241" t="s">
        <v>13</v>
      </c>
      <c r="G11" s="249">
        <v>1</v>
      </c>
      <c r="H11" s="333"/>
      <c r="I11" s="294" t="s">
        <v>58</v>
      </c>
      <c r="J11" s="296" t="str">
        <f>IF(sonuc!$B$87&lt;&gt;"",sonuc!$B$87,"")</f>
        <v>Cihan Koç</v>
      </c>
      <c r="K11" s="299" t="s">
        <v>13</v>
      </c>
      <c r="L11" s="317"/>
      <c r="M11" s="302" t="str">
        <f>IF(sonuc!$B$86&lt;&gt;"",sonuc!$B$86,"")</f>
        <v xml:space="preserve">Menderes Ünal </v>
      </c>
      <c r="N11" s="252">
        <v>0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IF(sonuc!$B$87&lt;&gt;"",sonuc!$B$87,"")</f>
        <v>Cihan Koç</v>
      </c>
      <c r="C12" s="300" t="s">
        <v>13</v>
      </c>
      <c r="D12" s="303" t="str">
        <f>IF(sonuc!$B$91&lt;&gt;"",sonuc!$B$91,"")</f>
        <v>Murat Kılıç</v>
      </c>
      <c r="E12" s="236">
        <v>0</v>
      </c>
      <c r="F12" s="242" t="s">
        <v>13</v>
      </c>
      <c r="G12" s="250">
        <v>3</v>
      </c>
      <c r="H12" s="334"/>
      <c r="I12" s="293" t="s">
        <v>64</v>
      </c>
      <c r="J12" s="297" t="str">
        <f>IF(sonuc!$B$90&lt;&gt;"",sonuc!$B$90,"")</f>
        <v>İlhan Aslan</v>
      </c>
      <c r="K12" s="300" t="s">
        <v>13</v>
      </c>
      <c r="L12" s="320"/>
      <c r="M12" s="303" t="str">
        <f>IF(sonuc!$B$88&lt;&gt;"",sonuc!$B$88,"")</f>
        <v>Tuncay Akçadağ</v>
      </c>
      <c r="N12" s="253">
        <v>2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IF(sonuc!$B$84&lt;&gt;"",sonuc!$B$84,"")</f>
        <v>Murat Dalkılıç</v>
      </c>
      <c r="C14" s="298" t="s">
        <v>13</v>
      </c>
      <c r="D14" s="301" t="str">
        <f>IF(sonuc!$B$89&lt;&gt;"",sonuc!$B$89,"")</f>
        <v>Uğur Sertçelik</v>
      </c>
      <c r="E14" s="234"/>
      <c r="F14" s="240" t="s">
        <v>13</v>
      </c>
      <c r="G14" s="248"/>
      <c r="H14" s="332"/>
      <c r="I14" s="291" t="s">
        <v>17</v>
      </c>
      <c r="J14" s="295" t="str">
        <f>IF(sonuc!$B$84&lt;&gt;"",sonuc!$B$84,"")</f>
        <v>Murat Dalkılıç</v>
      </c>
      <c r="K14" s="298" t="s">
        <v>13</v>
      </c>
      <c r="L14" s="314"/>
      <c r="M14" s="301" t="str">
        <f>IF(sonuc!$B$86&lt;&gt;"",sonuc!$B$86,"")</f>
        <v xml:space="preserve">Menderes Ünal </v>
      </c>
      <c r="N14" s="251">
        <v>3</v>
      </c>
      <c r="O14" s="240" t="s">
        <v>13</v>
      </c>
      <c r="P14" s="254">
        <v>0</v>
      </c>
    </row>
    <row r="15" spans="1:20" s="100" customFormat="1" ht="15.95" customHeight="1">
      <c r="A15" s="93" t="s">
        <v>25</v>
      </c>
      <c r="B15" s="296" t="str">
        <f>IF(sonuc!$B$85&lt;&gt;"",sonuc!$B$85,"")</f>
        <v>Ali Sait Özgen</v>
      </c>
      <c r="C15" s="299" t="s">
        <v>13</v>
      </c>
      <c r="D15" s="302" t="str">
        <f>IF(sonuc!$B$88&lt;&gt;"",sonuc!$B$88,"")</f>
        <v>Tuncay Akçadağ</v>
      </c>
      <c r="E15" s="235">
        <v>0</v>
      </c>
      <c r="F15" s="241" t="s">
        <v>13</v>
      </c>
      <c r="G15" s="249">
        <v>3</v>
      </c>
      <c r="H15" s="333"/>
      <c r="I15" s="292" t="s">
        <v>22</v>
      </c>
      <c r="J15" s="296" t="str">
        <f>IF(sonuc!$B$85&lt;&gt;"",sonuc!$B$85,"")</f>
        <v>Ali Sait Özgen</v>
      </c>
      <c r="K15" s="299" t="s">
        <v>13</v>
      </c>
      <c r="L15" s="317"/>
      <c r="M15" s="302" t="str">
        <f>IF(sonuc!$B$87&lt;&gt;"",sonuc!$B$87,"")</f>
        <v>Cihan Koç</v>
      </c>
      <c r="N15" s="252">
        <v>0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6" t="str">
        <f>IF(sonuc!$B$86&lt;&gt;"",sonuc!$B$86,"")</f>
        <v xml:space="preserve">Menderes Ünal </v>
      </c>
      <c r="C16" s="299" t="s">
        <v>13</v>
      </c>
      <c r="D16" s="302" t="str">
        <f>IF(sonuc!$B$91&lt;&gt;"",sonuc!$B$91,"")</f>
        <v>Murat Kılıç</v>
      </c>
      <c r="E16" s="235">
        <v>1</v>
      </c>
      <c r="F16" s="241" t="s">
        <v>13</v>
      </c>
      <c r="G16" s="249">
        <v>3</v>
      </c>
      <c r="H16" s="333"/>
      <c r="I16" s="292" t="s">
        <v>65</v>
      </c>
      <c r="J16" s="296" t="str">
        <f>IF(sonuc!$B$91&lt;&gt;"",sonuc!$B$91,"")</f>
        <v>Murat Kılıç</v>
      </c>
      <c r="K16" s="299" t="s">
        <v>13</v>
      </c>
      <c r="L16" s="317"/>
      <c r="M16" s="302" t="str">
        <f>IF(sonuc!$B$88&lt;&gt;"",sonuc!$B$88,"")</f>
        <v>Tuncay Akçadağ</v>
      </c>
      <c r="N16" s="252">
        <v>3</v>
      </c>
      <c r="O16" s="241" t="s">
        <v>13</v>
      </c>
      <c r="P16" s="255">
        <v>1</v>
      </c>
    </row>
    <row r="17" spans="1:16" s="100" customFormat="1" ht="15.95" customHeight="1" thickBot="1">
      <c r="A17" s="97" t="s">
        <v>45</v>
      </c>
      <c r="B17" s="297" t="str">
        <f>IF(sonuc!$B$87&lt;&gt;"",sonuc!$B$87,"")</f>
        <v>Cihan Koç</v>
      </c>
      <c r="C17" s="300" t="s">
        <v>13</v>
      </c>
      <c r="D17" s="303" t="str">
        <f>IF(sonuc!$B$90&lt;&gt;"",sonuc!$B$90,"")</f>
        <v>İlhan Aslan</v>
      </c>
      <c r="E17" s="236">
        <v>3</v>
      </c>
      <c r="F17" s="242" t="s">
        <v>13</v>
      </c>
      <c r="G17" s="250">
        <v>2</v>
      </c>
      <c r="H17" s="334"/>
      <c r="I17" s="293" t="s">
        <v>66</v>
      </c>
      <c r="J17" s="297" t="str">
        <f>IF(sonuc!$B$90&lt;&gt;"",sonuc!$B$90,"")</f>
        <v>İlhan Aslan</v>
      </c>
      <c r="K17" s="300" t="s">
        <v>13</v>
      </c>
      <c r="L17" s="320"/>
      <c r="M17" s="303" t="str">
        <f>IF(sonuc!$B$89&lt;&gt;"",sonuc!$B$89,"")</f>
        <v>Uğur Sertçelik</v>
      </c>
      <c r="N17" s="253"/>
      <c r="O17" s="242" t="s">
        <v>13</v>
      </c>
      <c r="P17" s="256"/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IF(sonuc!$B$84&lt;&gt;"",sonuc!$B$84,"")</f>
        <v>Murat Dalkılıç</v>
      </c>
      <c r="C19" s="298" t="s">
        <v>13</v>
      </c>
      <c r="D19" s="301" t="str">
        <f>IF(sonuc!$B$88&lt;&gt;"",sonuc!$B$88,"")</f>
        <v>Tuncay Akçadağ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IF(sonuc!$B$85&lt;&gt;"",sonuc!$B$85,"")</f>
        <v>Ali Sait Özgen</v>
      </c>
      <c r="C20" s="299" t="s">
        <v>13</v>
      </c>
      <c r="D20" s="302" t="str">
        <f>IF(sonuc!$B$91&lt;&gt;"",sonuc!$B$91,"")</f>
        <v>Murat Kılıç</v>
      </c>
      <c r="E20" s="235">
        <v>0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IF(sonuc!$B$86&lt;&gt;"",sonuc!$B$86,"")</f>
        <v xml:space="preserve">Menderes Ünal </v>
      </c>
      <c r="C21" s="299" t="s">
        <v>13</v>
      </c>
      <c r="D21" s="302" t="str">
        <f>IF(sonuc!$B$90&lt;&gt;"",sonuc!$B$90,"")</f>
        <v>İlhan Aslan</v>
      </c>
      <c r="E21" s="235">
        <v>3</v>
      </c>
      <c r="F21" s="241" t="s">
        <v>13</v>
      </c>
      <c r="G21" s="249">
        <v>0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IF(sonuc!$B$87&lt;&gt;"",sonuc!$B$87,"")</f>
        <v>Cihan Koç</v>
      </c>
      <c r="C22" s="300" t="s">
        <v>13</v>
      </c>
      <c r="D22" s="303" t="str">
        <f>IF(sonuc!$B$89&lt;&gt;"",sonuc!$B$89,"")</f>
        <v>Uğur Sertçelik</v>
      </c>
      <c r="E22" s="236"/>
      <c r="F22" s="242" t="s">
        <v>13</v>
      </c>
      <c r="G22" s="250"/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7" sqref="M7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sonuc!A92</f>
        <v>Grup 9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331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IF(sonuc!$B$94&lt;&gt;"",sonuc!$B$94,"")</f>
        <v>Bekir Bayraktar</v>
      </c>
      <c r="C4" s="298" t="s">
        <v>13</v>
      </c>
      <c r="D4" s="321" t="str">
        <f>IF(sonuc!$B$101&lt;&gt;"",sonuc!$B$101,"")</f>
        <v>İsmail Akdemir</v>
      </c>
      <c r="E4" s="234">
        <v>3</v>
      </c>
      <c r="F4" s="240" t="s">
        <v>13</v>
      </c>
      <c r="G4" s="248">
        <v>0</v>
      </c>
      <c r="H4" s="332"/>
      <c r="I4" s="291" t="s">
        <v>19</v>
      </c>
      <c r="J4" s="295" t="str">
        <f>IF(sonuc!$B$94&lt;&gt;"",sonuc!$B$94,"")</f>
        <v>Bekir Bayraktar</v>
      </c>
      <c r="K4" s="298" t="s">
        <v>13</v>
      </c>
      <c r="L4" s="314"/>
      <c r="M4" s="301" t="str">
        <f>IF(sonuc!$B$97&lt;&gt;"",sonuc!$B$97,"")</f>
        <v xml:space="preserve">Nezih Görgün </v>
      </c>
      <c r="N4" s="251">
        <v>3</v>
      </c>
      <c r="O4" s="240" t="s">
        <v>13</v>
      </c>
      <c r="P4" s="254">
        <v>0</v>
      </c>
      <c r="T4" s="71"/>
    </row>
    <row r="5" spans="1:20" ht="15.95" customHeight="1">
      <c r="A5" s="79" t="s">
        <v>38</v>
      </c>
      <c r="B5" s="296" t="str">
        <f>IF(sonuc!$B$95&lt;&gt;"",sonuc!$B$95,"")</f>
        <v xml:space="preserve">Selim Kurtulmuş </v>
      </c>
      <c r="C5" s="299" t="s">
        <v>13</v>
      </c>
      <c r="D5" s="311" t="str">
        <f>IF(sonuc!$B$100&lt;&gt;"",sonuc!$B$100,"")</f>
        <v>Behçet Turhan</v>
      </c>
      <c r="E5" s="235">
        <v>3</v>
      </c>
      <c r="F5" s="241" t="s">
        <v>13</v>
      </c>
      <c r="G5" s="249">
        <v>1</v>
      </c>
      <c r="H5" s="333"/>
      <c r="I5" s="292" t="s">
        <v>20</v>
      </c>
      <c r="J5" s="296" t="str">
        <f>IF(sonuc!$B$95&lt;&gt;"",sonuc!$B$95,"")</f>
        <v xml:space="preserve">Selim Kurtulmuş </v>
      </c>
      <c r="K5" s="299" t="s">
        <v>13</v>
      </c>
      <c r="L5" s="317"/>
      <c r="M5" s="302" t="str">
        <f>IF(sonuc!$B$96&lt;&gt;"",sonuc!$B$96,"")</f>
        <v>Ebru Erdoğan</v>
      </c>
      <c r="N5" s="252">
        <v>1</v>
      </c>
      <c r="O5" s="241" t="s">
        <v>13</v>
      </c>
      <c r="P5" s="255">
        <v>3</v>
      </c>
      <c r="T5" s="71"/>
    </row>
    <row r="6" spans="1:20" ht="15.95" customHeight="1">
      <c r="A6" s="79" t="s">
        <v>39</v>
      </c>
      <c r="B6" s="296" t="str">
        <f>IF(sonuc!$B$96&lt;&gt;"",sonuc!$B$96,"")</f>
        <v>Ebru Erdoğan</v>
      </c>
      <c r="C6" s="299" t="s">
        <v>13</v>
      </c>
      <c r="D6" s="311" t="str">
        <f>IF(sonuc!$B$99&lt;&gt;"",sonuc!$B$99,"")</f>
        <v>Cemil Yener</v>
      </c>
      <c r="E6" s="235">
        <v>3</v>
      </c>
      <c r="F6" s="241" t="s">
        <v>13</v>
      </c>
      <c r="G6" s="249">
        <v>2</v>
      </c>
      <c r="H6" s="333"/>
      <c r="I6" s="292" t="s">
        <v>62</v>
      </c>
      <c r="J6" s="296" t="str">
        <f>IF(sonuc!$B$101&lt;&gt;"",sonuc!$B$101,"")</f>
        <v>İsmail Akdemir</v>
      </c>
      <c r="K6" s="299" t="s">
        <v>13</v>
      </c>
      <c r="L6" s="317"/>
      <c r="M6" s="302" t="str">
        <f>IF(sonuc!$B$100&lt;&gt;"",sonuc!$B$100,"")</f>
        <v>Behçet Turhan</v>
      </c>
      <c r="N6" s="252">
        <v>3</v>
      </c>
      <c r="O6" s="241" t="s">
        <v>13</v>
      </c>
      <c r="P6" s="255">
        <v>1</v>
      </c>
      <c r="T6" s="71"/>
    </row>
    <row r="7" spans="1:20" ht="15.95" customHeight="1" thickBot="1">
      <c r="A7" s="84" t="s">
        <v>40</v>
      </c>
      <c r="B7" s="297" t="str">
        <f>IF(sonuc!$B$97&lt;&gt;"",sonuc!$B$97,"")</f>
        <v xml:space="preserve">Nezih Görgün </v>
      </c>
      <c r="C7" s="300" t="s">
        <v>13</v>
      </c>
      <c r="D7" s="312" t="str">
        <f>IF(sonuc!$B$98&lt;&gt;"",sonuc!$B$98,"")</f>
        <v>Necmi Kürşat Gürünlü</v>
      </c>
      <c r="E7" s="236">
        <v>2</v>
      </c>
      <c r="F7" s="242" t="s">
        <v>13</v>
      </c>
      <c r="G7" s="250">
        <v>3</v>
      </c>
      <c r="H7" s="334"/>
      <c r="I7" s="293" t="s">
        <v>46</v>
      </c>
      <c r="J7" s="297" t="str">
        <f>IF(sonuc!$B$98&lt;&gt;"",sonuc!$B$98,"")</f>
        <v>Necmi Kürşat Gürünlü</v>
      </c>
      <c r="K7" s="300" t="s">
        <v>13</v>
      </c>
      <c r="L7" s="320"/>
      <c r="M7" s="303" t="str">
        <f>IF(sonuc!$B$99&lt;&gt;"",sonuc!$B$99,"")</f>
        <v>Cemil Yener</v>
      </c>
      <c r="N7" s="253">
        <v>3</v>
      </c>
      <c r="O7" s="242" t="s">
        <v>13</v>
      </c>
      <c r="P7" s="256">
        <v>0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IF(sonuc!$B$94&lt;&gt;"",sonuc!$B$94,"")</f>
        <v>Bekir Bayraktar</v>
      </c>
      <c r="C9" s="298" t="s">
        <v>13</v>
      </c>
      <c r="D9" s="301" t="str">
        <f>IF(sonuc!$B$100&lt;&gt;"",sonuc!$B$100,"")</f>
        <v>Behçet Turhan</v>
      </c>
      <c r="E9" s="234">
        <v>3</v>
      </c>
      <c r="F9" s="240" t="s">
        <v>13</v>
      </c>
      <c r="G9" s="248">
        <v>0</v>
      </c>
      <c r="H9" s="332"/>
      <c r="I9" s="291" t="s">
        <v>15</v>
      </c>
      <c r="J9" s="295" t="str">
        <f>IF(sonuc!$B$94&lt;&gt;"",sonuc!$B$94,"")</f>
        <v>Bekir Bayraktar</v>
      </c>
      <c r="K9" s="298" t="s">
        <v>13</v>
      </c>
      <c r="L9" s="314"/>
      <c r="M9" s="301" t="str">
        <f>IF(sonuc!$B$95&lt;&gt;"",sonuc!$B$95,"")</f>
        <v xml:space="preserve">Selim Kurtulmuş </v>
      </c>
      <c r="N9" s="251">
        <v>2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6" t="str">
        <f>IF(sonuc!$B$95&lt;&gt;"",sonuc!$B$95,"")</f>
        <v xml:space="preserve">Selim Kurtulmuş </v>
      </c>
      <c r="C10" s="299" t="s">
        <v>13</v>
      </c>
      <c r="D10" s="302" t="str">
        <f>IF(sonuc!$B$99&lt;&gt;"",sonuc!$B$99,"")</f>
        <v>Cemil Yener</v>
      </c>
      <c r="E10" s="235">
        <v>3</v>
      </c>
      <c r="F10" s="241" t="s">
        <v>13</v>
      </c>
      <c r="G10" s="249">
        <v>1</v>
      </c>
      <c r="H10" s="333"/>
      <c r="I10" s="292" t="s">
        <v>63</v>
      </c>
      <c r="J10" s="296" t="str">
        <f>IF(sonuc!$B$101&lt;&gt;"",sonuc!$B$101,"")</f>
        <v>İsmail Akdemir</v>
      </c>
      <c r="K10" s="299" t="s">
        <v>13</v>
      </c>
      <c r="L10" s="317"/>
      <c r="M10" s="302" t="str">
        <f>IF(sonuc!$B$99&lt;&gt;"",sonuc!$B$99,"")</f>
        <v>Cemil Yener</v>
      </c>
      <c r="N10" s="252">
        <v>1</v>
      </c>
      <c r="O10" s="241" t="s">
        <v>13</v>
      </c>
      <c r="P10" s="255">
        <v>3</v>
      </c>
      <c r="T10" s="71"/>
    </row>
    <row r="11" spans="1:20" ht="15.95" customHeight="1">
      <c r="A11" s="93" t="s">
        <v>36</v>
      </c>
      <c r="B11" s="296" t="str">
        <f>IF(sonuc!$B$96&lt;&gt;"",sonuc!$B$96,"")</f>
        <v>Ebru Erdoğan</v>
      </c>
      <c r="C11" s="299" t="s">
        <v>13</v>
      </c>
      <c r="D11" s="302" t="str">
        <f>IF(sonuc!$B$98&lt;&gt;"",sonuc!$B$98,"")</f>
        <v>Necmi Kürşat Gürünlü</v>
      </c>
      <c r="E11" s="235">
        <v>3</v>
      </c>
      <c r="F11" s="241" t="s">
        <v>13</v>
      </c>
      <c r="G11" s="249">
        <v>2</v>
      </c>
      <c r="H11" s="333"/>
      <c r="I11" s="294" t="s">
        <v>58</v>
      </c>
      <c r="J11" s="296" t="str">
        <f>IF(sonuc!$B$97&lt;&gt;"",sonuc!$B$97,"")</f>
        <v xml:space="preserve">Nezih Görgün </v>
      </c>
      <c r="K11" s="299" t="s">
        <v>13</v>
      </c>
      <c r="L11" s="317"/>
      <c r="M11" s="302" t="str">
        <f>IF(sonuc!$B$96&lt;&gt;"",sonuc!$B$96,"")</f>
        <v>Ebru Erdoğan</v>
      </c>
      <c r="N11" s="252">
        <v>0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IF(sonuc!$B$97&lt;&gt;"",sonuc!$B$97,"")</f>
        <v xml:space="preserve">Nezih Görgün </v>
      </c>
      <c r="C12" s="300" t="s">
        <v>13</v>
      </c>
      <c r="D12" s="303" t="str">
        <f>IF(sonuc!$B$101&lt;&gt;"",sonuc!$B$101,"")</f>
        <v>İsmail Akdemir</v>
      </c>
      <c r="E12" s="236">
        <v>3</v>
      </c>
      <c r="F12" s="242" t="s">
        <v>13</v>
      </c>
      <c r="G12" s="250">
        <v>1</v>
      </c>
      <c r="H12" s="334"/>
      <c r="I12" s="293" t="s">
        <v>64</v>
      </c>
      <c r="J12" s="297" t="str">
        <f>IF(sonuc!$B$100&lt;&gt;"",sonuc!$B$100,"")</f>
        <v>Behçet Turhan</v>
      </c>
      <c r="K12" s="300" t="s">
        <v>13</v>
      </c>
      <c r="L12" s="320"/>
      <c r="M12" s="303" t="str">
        <f>IF(sonuc!$B$98&lt;&gt;"",sonuc!$B$98,"")</f>
        <v>Necmi Kürşat Gürünlü</v>
      </c>
      <c r="N12" s="253">
        <v>1</v>
      </c>
      <c r="O12" s="242" t="s">
        <v>13</v>
      </c>
      <c r="P12" s="256">
        <v>3</v>
      </c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IF(sonuc!$B$94&lt;&gt;"",sonuc!$B$94,"")</f>
        <v>Bekir Bayraktar</v>
      </c>
      <c r="C14" s="298" t="s">
        <v>13</v>
      </c>
      <c r="D14" s="301" t="str">
        <f>IF(sonuc!$B$99&lt;&gt;"",sonuc!$B$99,"")</f>
        <v>Cemil Yener</v>
      </c>
      <c r="E14" s="234">
        <v>2</v>
      </c>
      <c r="F14" s="240" t="s">
        <v>13</v>
      </c>
      <c r="G14" s="248">
        <v>3</v>
      </c>
      <c r="H14" s="332"/>
      <c r="I14" s="291" t="s">
        <v>17</v>
      </c>
      <c r="J14" s="295" t="str">
        <f>IF(sonuc!$B$94&lt;&gt;"",sonuc!$B$94,"")</f>
        <v>Bekir Bayraktar</v>
      </c>
      <c r="K14" s="298" t="s">
        <v>13</v>
      </c>
      <c r="L14" s="314"/>
      <c r="M14" s="301" t="str">
        <f>IF(sonuc!$B$96&lt;&gt;"",sonuc!$B$96,"")</f>
        <v>Ebru Erdoğan</v>
      </c>
      <c r="N14" s="251">
        <v>0</v>
      </c>
      <c r="O14" s="240" t="s">
        <v>13</v>
      </c>
      <c r="P14" s="254">
        <v>3</v>
      </c>
    </row>
    <row r="15" spans="1:20" s="100" customFormat="1" ht="15.95" customHeight="1">
      <c r="A15" s="93" t="s">
        <v>25</v>
      </c>
      <c r="B15" s="296" t="str">
        <f>IF(sonuc!$B$95&lt;&gt;"",sonuc!$B$95,"")</f>
        <v xml:space="preserve">Selim Kurtulmuş </v>
      </c>
      <c r="C15" s="299" t="s">
        <v>13</v>
      </c>
      <c r="D15" s="302" t="str">
        <f>IF(sonuc!$B$98&lt;&gt;"",sonuc!$B$98,"")</f>
        <v>Necmi Kürşat Gürünlü</v>
      </c>
      <c r="E15" s="235">
        <v>1</v>
      </c>
      <c r="F15" s="241" t="s">
        <v>13</v>
      </c>
      <c r="G15" s="249">
        <v>3</v>
      </c>
      <c r="H15" s="333"/>
      <c r="I15" s="292" t="s">
        <v>22</v>
      </c>
      <c r="J15" s="296" t="str">
        <f>IF(sonuc!$B$95&lt;&gt;"",sonuc!$B$95,"")</f>
        <v xml:space="preserve">Selim Kurtulmuş </v>
      </c>
      <c r="K15" s="299" t="s">
        <v>13</v>
      </c>
      <c r="L15" s="317"/>
      <c r="M15" s="302" t="str">
        <f>IF(sonuc!$B$97&lt;&gt;"",sonuc!$B$97,"")</f>
        <v xml:space="preserve">Nezih Görgün </v>
      </c>
      <c r="N15" s="252">
        <v>2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6" t="str">
        <f>IF(sonuc!$B$96&lt;&gt;"",sonuc!$B$96,"")</f>
        <v>Ebru Erdoğan</v>
      </c>
      <c r="C16" s="299" t="s">
        <v>13</v>
      </c>
      <c r="D16" s="302" t="str">
        <f>IF(sonuc!$B$101&lt;&gt;"",sonuc!$B$101,"")</f>
        <v>İsmail Akdemir</v>
      </c>
      <c r="E16" s="235">
        <v>3</v>
      </c>
      <c r="F16" s="241" t="s">
        <v>13</v>
      </c>
      <c r="G16" s="249">
        <v>0</v>
      </c>
      <c r="H16" s="333"/>
      <c r="I16" s="292" t="s">
        <v>65</v>
      </c>
      <c r="J16" s="296" t="str">
        <f>IF(sonuc!$B$101&lt;&gt;"",sonuc!$B$101,"")</f>
        <v>İsmail Akdemir</v>
      </c>
      <c r="K16" s="299" t="s">
        <v>13</v>
      </c>
      <c r="L16" s="317"/>
      <c r="M16" s="302" t="str">
        <f>IF(sonuc!$B$98&lt;&gt;"",sonuc!$B$98,"")</f>
        <v>Necmi Kürşat Gürünlü</v>
      </c>
      <c r="N16" s="252">
        <v>1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IF(sonuc!$B$97&lt;&gt;"",sonuc!$B$97,"")</f>
        <v xml:space="preserve">Nezih Görgün </v>
      </c>
      <c r="C17" s="300" t="s">
        <v>13</v>
      </c>
      <c r="D17" s="303" t="str">
        <f>IF(sonuc!$B$100&lt;&gt;"",sonuc!$B$100,"")</f>
        <v>Behçet Turhan</v>
      </c>
      <c r="E17" s="236">
        <v>3</v>
      </c>
      <c r="F17" s="242" t="s">
        <v>13</v>
      </c>
      <c r="G17" s="250">
        <v>1</v>
      </c>
      <c r="H17" s="334"/>
      <c r="I17" s="293" t="s">
        <v>66</v>
      </c>
      <c r="J17" s="297" t="str">
        <f>IF(sonuc!$B$100&lt;&gt;"",sonuc!$B$100,"")</f>
        <v>Behçet Turhan</v>
      </c>
      <c r="K17" s="300" t="s">
        <v>13</v>
      </c>
      <c r="L17" s="320"/>
      <c r="M17" s="303" t="str">
        <f>IF(sonuc!$B$99&lt;&gt;"",sonuc!$B$99,"")</f>
        <v>Cemil Yener</v>
      </c>
      <c r="N17" s="253">
        <v>0</v>
      </c>
      <c r="O17" s="242" t="s">
        <v>13</v>
      </c>
      <c r="P17" s="256">
        <v>3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IF(sonuc!$B$94&lt;&gt;"",sonuc!$B$94,"")</f>
        <v>Bekir Bayraktar</v>
      </c>
      <c r="C19" s="298" t="s">
        <v>13</v>
      </c>
      <c r="D19" s="301" t="str">
        <f>IF(sonuc!$B$98&lt;&gt;"",sonuc!$B$98,"")</f>
        <v>Necmi Kürşat Gürünlü</v>
      </c>
      <c r="E19" s="234">
        <v>3</v>
      </c>
      <c r="F19" s="240" t="s">
        <v>13</v>
      </c>
      <c r="G19" s="248">
        <v>0</v>
      </c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IF(sonuc!$B$95&lt;&gt;"",sonuc!$B$95,"")</f>
        <v xml:space="preserve">Selim Kurtulmuş </v>
      </c>
      <c r="C20" s="299" t="s">
        <v>13</v>
      </c>
      <c r="D20" s="302" t="str">
        <f>IF(sonuc!$B$101&lt;&gt;"",sonuc!$B$101,"")</f>
        <v>İsmail Akdemir</v>
      </c>
      <c r="E20" s="235">
        <v>2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IF(sonuc!$B$96&lt;&gt;"",sonuc!$B$96,"")</f>
        <v>Ebru Erdoğan</v>
      </c>
      <c r="C21" s="299" t="s">
        <v>13</v>
      </c>
      <c r="D21" s="302" t="str">
        <f>IF(sonuc!$B$100&lt;&gt;"",sonuc!$B$100,"")</f>
        <v>Behçet Turhan</v>
      </c>
      <c r="E21" s="235">
        <v>3</v>
      </c>
      <c r="F21" s="241" t="s">
        <v>13</v>
      </c>
      <c r="G21" s="249">
        <v>0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IF(sonuc!$B$97&lt;&gt;"",sonuc!$B$97,"")</f>
        <v xml:space="preserve">Nezih Görgün </v>
      </c>
      <c r="C22" s="300" t="s">
        <v>13</v>
      </c>
      <c r="D22" s="303" t="str">
        <f>IF(sonuc!$B$99&lt;&gt;"",sonuc!$B$99,"")</f>
        <v>Cemil Yener</v>
      </c>
      <c r="E22" s="236">
        <v>1</v>
      </c>
      <c r="F22" s="242" t="s">
        <v>13</v>
      </c>
      <c r="G22" s="250">
        <v>3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D10" sqref="D10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08" t="str">
        <f>sonuc!A102</f>
        <v>Grup 10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71"/>
    </row>
    <row r="3" spans="1:20" s="72" customFormat="1" ht="15.95" customHeight="1" thickBot="1">
      <c r="A3" s="409" t="s">
        <v>12</v>
      </c>
      <c r="B3" s="410"/>
      <c r="C3" s="410"/>
      <c r="D3" s="410"/>
      <c r="E3" s="410"/>
      <c r="F3" s="410"/>
      <c r="G3" s="410"/>
      <c r="H3" s="331"/>
      <c r="I3" s="410" t="s">
        <v>59</v>
      </c>
      <c r="J3" s="410"/>
      <c r="K3" s="410"/>
      <c r="L3" s="410"/>
      <c r="M3" s="410"/>
      <c r="N3" s="410"/>
      <c r="O3" s="410"/>
      <c r="P3" s="411"/>
      <c r="Q3" s="71"/>
    </row>
    <row r="4" spans="1:20" ht="15.95" customHeight="1">
      <c r="A4" s="74" t="s">
        <v>37</v>
      </c>
      <c r="B4" s="295" t="str">
        <f>IF(sonuc!$B$104&lt;&gt;"",sonuc!$B$104,"")</f>
        <v>Ali Ahsani</v>
      </c>
      <c r="C4" s="298" t="s">
        <v>13</v>
      </c>
      <c r="D4" s="321" t="str">
        <f>IF(sonuc!$B$111&lt;&gt;"",sonuc!$B$111,"")</f>
        <v>Ergün  Akdemir</v>
      </c>
      <c r="E4" s="234">
        <v>1</v>
      </c>
      <c r="F4" s="240" t="s">
        <v>13</v>
      </c>
      <c r="G4" s="248">
        <v>3</v>
      </c>
      <c r="H4" s="332"/>
      <c r="I4" s="291" t="s">
        <v>19</v>
      </c>
      <c r="J4" s="295" t="str">
        <f>IF(sonuc!$B$104&lt;&gt;"",sonuc!$B$104,"")</f>
        <v>Ali Ahsani</v>
      </c>
      <c r="K4" s="298" t="s">
        <v>13</v>
      </c>
      <c r="L4" s="314"/>
      <c r="M4" s="301" t="str">
        <f>IF(sonuc!$B$107&lt;&gt;"",sonuc!$B$107,"")</f>
        <v xml:space="preserve">Oğuz Karakaş </v>
      </c>
      <c r="N4" s="251">
        <v>0</v>
      </c>
      <c r="O4" s="240" t="s">
        <v>13</v>
      </c>
      <c r="P4" s="254">
        <v>3</v>
      </c>
      <c r="T4" s="71"/>
    </row>
    <row r="5" spans="1:20" ht="15.95" customHeight="1">
      <c r="A5" s="79" t="s">
        <v>38</v>
      </c>
      <c r="B5" s="296" t="str">
        <f>IF(sonuc!$B$105&lt;&gt;"",sonuc!$B$105,"")</f>
        <v>Elif Gamze Gözne</v>
      </c>
      <c r="C5" s="299" t="s">
        <v>13</v>
      </c>
      <c r="D5" s="311" t="s">
        <v>150</v>
      </c>
      <c r="E5" s="235">
        <v>0</v>
      </c>
      <c r="F5" s="241" t="s">
        <v>13</v>
      </c>
      <c r="G5" s="249">
        <v>3</v>
      </c>
      <c r="H5" s="333"/>
      <c r="I5" s="292" t="s">
        <v>20</v>
      </c>
      <c r="J5" s="296" t="str">
        <f>IF(sonuc!$B$105&lt;&gt;"",sonuc!$B$105,"")</f>
        <v>Elif Gamze Gözne</v>
      </c>
      <c r="K5" s="299" t="s">
        <v>13</v>
      </c>
      <c r="L5" s="317"/>
      <c r="M5" s="302" t="str">
        <f>IF(sonuc!$B$106&lt;&gt;"",sonuc!$B$106,"")</f>
        <v>Metin Güler</v>
      </c>
      <c r="N5" s="252">
        <v>3</v>
      </c>
      <c r="O5" s="241" t="s">
        <v>13</v>
      </c>
      <c r="P5" s="255">
        <v>0</v>
      </c>
      <c r="T5" s="71"/>
    </row>
    <row r="6" spans="1:20" ht="15.95" customHeight="1">
      <c r="A6" s="79" t="s">
        <v>39</v>
      </c>
      <c r="B6" s="296" t="str">
        <f>IF(sonuc!$B$106&lt;&gt;"",sonuc!$B$106,"")</f>
        <v>Metin Güler</v>
      </c>
      <c r="C6" s="299" t="s">
        <v>13</v>
      </c>
      <c r="D6" s="311" t="str">
        <f>IF(sonuc!$B$109&lt;&gt;"",sonuc!$B$109,"")</f>
        <v>Onur Türkmen</v>
      </c>
      <c r="E6" s="235">
        <v>3</v>
      </c>
      <c r="F6" s="241" t="s">
        <v>13</v>
      </c>
      <c r="G6" s="249">
        <v>0</v>
      </c>
      <c r="H6" s="333"/>
      <c r="I6" s="294" t="s">
        <v>62</v>
      </c>
      <c r="J6" s="296" t="str">
        <f>IF(sonuc!$B$111&lt;&gt;"",sonuc!$B$111,"")</f>
        <v>Ergün  Akdemir</v>
      </c>
      <c r="K6" s="299" t="s">
        <v>13</v>
      </c>
      <c r="L6" s="317"/>
      <c r="M6" s="302" t="str">
        <f>IF(sonuc!$B$110&lt;&gt;"",sonuc!$B$110,"")</f>
        <v>Koray Ay</v>
      </c>
      <c r="N6" s="252">
        <v>0</v>
      </c>
      <c r="O6" s="241" t="s">
        <v>13</v>
      </c>
      <c r="P6" s="255">
        <v>3</v>
      </c>
      <c r="T6" s="71"/>
    </row>
    <row r="7" spans="1:20" ht="15.95" customHeight="1" thickBot="1">
      <c r="A7" s="84" t="s">
        <v>40</v>
      </c>
      <c r="B7" s="297" t="str">
        <f>IF(sonuc!$B$107&lt;&gt;"",sonuc!$B$107,"")</f>
        <v xml:space="preserve">Oğuz Karakaş </v>
      </c>
      <c r="C7" s="300" t="s">
        <v>13</v>
      </c>
      <c r="D7" s="312" t="str">
        <f>IF(sonuc!$B$108&lt;&gt;"",sonuc!$B$108,"")</f>
        <v>Semih Bulgur</v>
      </c>
      <c r="E7" s="236">
        <v>2</v>
      </c>
      <c r="F7" s="242" t="s">
        <v>13</v>
      </c>
      <c r="G7" s="250">
        <v>3</v>
      </c>
      <c r="H7" s="334"/>
      <c r="I7" s="293" t="s">
        <v>46</v>
      </c>
      <c r="J7" s="297" t="str">
        <f>IF(sonuc!$B$108&lt;&gt;"",sonuc!$B$108,"")</f>
        <v>Semih Bulgur</v>
      </c>
      <c r="K7" s="300" t="s">
        <v>13</v>
      </c>
      <c r="L7" s="320"/>
      <c r="M7" s="303" t="str">
        <f>IF(sonuc!$B$109&lt;&gt;"",sonuc!$B$109,"")</f>
        <v>Onur Türkmen</v>
      </c>
      <c r="N7" s="253">
        <v>3</v>
      </c>
      <c r="O7" s="242" t="s">
        <v>13</v>
      </c>
      <c r="P7" s="256">
        <v>0</v>
      </c>
      <c r="T7" s="71"/>
    </row>
    <row r="8" spans="1:20" ht="15.95" customHeight="1" thickBot="1">
      <c r="A8" s="412" t="s">
        <v>14</v>
      </c>
      <c r="B8" s="413"/>
      <c r="C8" s="413"/>
      <c r="D8" s="413"/>
      <c r="E8" s="413"/>
      <c r="F8" s="413"/>
      <c r="G8" s="413"/>
      <c r="H8" s="335"/>
      <c r="I8" s="413" t="s">
        <v>23</v>
      </c>
      <c r="J8" s="413"/>
      <c r="K8" s="413"/>
      <c r="L8" s="413"/>
      <c r="M8" s="413"/>
      <c r="N8" s="413"/>
      <c r="O8" s="413"/>
      <c r="P8" s="414"/>
      <c r="T8" s="71"/>
    </row>
    <row r="9" spans="1:20" ht="15.95" customHeight="1">
      <c r="A9" s="90" t="s">
        <v>34</v>
      </c>
      <c r="B9" s="295" t="str">
        <f>IF(sonuc!$B$104&lt;&gt;"",sonuc!$B$104,"")</f>
        <v>Ali Ahsani</v>
      </c>
      <c r="C9" s="298" t="s">
        <v>13</v>
      </c>
      <c r="D9" s="301" t="s">
        <v>150</v>
      </c>
      <c r="E9" s="234">
        <v>3</v>
      </c>
      <c r="F9" s="240" t="s">
        <v>13</v>
      </c>
      <c r="G9" s="248">
        <v>1</v>
      </c>
      <c r="H9" s="332"/>
      <c r="I9" s="291" t="s">
        <v>15</v>
      </c>
      <c r="J9" s="295" t="str">
        <f>IF(sonuc!$B$104&lt;&gt;"",sonuc!$B$104,"")</f>
        <v>Ali Ahsani</v>
      </c>
      <c r="K9" s="298" t="s">
        <v>13</v>
      </c>
      <c r="L9" s="314"/>
      <c r="M9" s="301" t="str">
        <f>IF(sonuc!$B$105&lt;&gt;"",sonuc!$B$105,"")</f>
        <v>Elif Gamze Gözne</v>
      </c>
      <c r="N9" s="251">
        <v>1</v>
      </c>
      <c r="O9" s="240" t="s">
        <v>13</v>
      </c>
      <c r="P9" s="254">
        <v>3</v>
      </c>
      <c r="T9" s="71"/>
    </row>
    <row r="10" spans="1:20" ht="15.95" customHeight="1">
      <c r="A10" s="93" t="s">
        <v>35</v>
      </c>
      <c r="B10" s="296" t="str">
        <f>IF(sonuc!$B$105&lt;&gt;"",sonuc!$B$105,"")</f>
        <v>Elif Gamze Gözne</v>
      </c>
      <c r="C10" s="299" t="s">
        <v>13</v>
      </c>
      <c r="D10" s="302" t="str">
        <f>IF(sonuc!$B$109&lt;&gt;"",sonuc!$B$109,"")</f>
        <v>Onur Türkmen</v>
      </c>
      <c r="E10" s="235">
        <v>3</v>
      </c>
      <c r="F10" s="241" t="s">
        <v>13</v>
      </c>
      <c r="G10" s="249">
        <v>0</v>
      </c>
      <c r="H10" s="333"/>
      <c r="I10" s="292" t="s">
        <v>63</v>
      </c>
      <c r="J10" s="296" t="str">
        <f>IF(sonuc!$B$111&lt;&gt;"",sonuc!$B$111,"")</f>
        <v>Ergün  Akdemir</v>
      </c>
      <c r="K10" s="299" t="s">
        <v>13</v>
      </c>
      <c r="L10" s="317"/>
      <c r="M10" s="302" t="str">
        <f>IF(sonuc!$B$109&lt;&gt;"",sonuc!$B$109,"")</f>
        <v>Onur Türkmen</v>
      </c>
      <c r="N10" s="252">
        <v>3</v>
      </c>
      <c r="O10" s="241" t="s">
        <v>13</v>
      </c>
      <c r="P10" s="255">
        <v>0</v>
      </c>
      <c r="T10" s="71"/>
    </row>
    <row r="11" spans="1:20" ht="15.95" customHeight="1">
      <c r="A11" s="93" t="s">
        <v>36</v>
      </c>
      <c r="B11" s="296" t="str">
        <f>IF(sonuc!$B$106&lt;&gt;"",sonuc!$B$106,"")</f>
        <v>Metin Güler</v>
      </c>
      <c r="C11" s="299" t="s">
        <v>13</v>
      </c>
      <c r="D11" s="302" t="str">
        <f>IF(sonuc!$B$108&lt;&gt;"",sonuc!$B$108,"")</f>
        <v>Semih Bulgur</v>
      </c>
      <c r="E11" s="235">
        <v>2</v>
      </c>
      <c r="F11" s="241" t="s">
        <v>13</v>
      </c>
      <c r="G11" s="249">
        <v>3</v>
      </c>
      <c r="H11" s="333"/>
      <c r="I11" s="294" t="s">
        <v>58</v>
      </c>
      <c r="J11" s="296" t="str">
        <f>IF(sonuc!$B$107&lt;&gt;"",sonuc!$B$107,"")</f>
        <v xml:space="preserve">Oğuz Karakaş </v>
      </c>
      <c r="K11" s="299" t="s">
        <v>13</v>
      </c>
      <c r="L11" s="317"/>
      <c r="M11" s="302" t="str">
        <f>IF(sonuc!$B$106&lt;&gt;"",sonuc!$B$106,"")</f>
        <v>Metin Güler</v>
      </c>
      <c r="N11" s="252">
        <v>2</v>
      </c>
      <c r="O11" s="241" t="s">
        <v>13</v>
      </c>
      <c r="P11" s="255">
        <v>3</v>
      </c>
      <c r="T11" s="71"/>
    </row>
    <row r="12" spans="1:20" ht="15.95" customHeight="1" thickBot="1">
      <c r="A12" s="97" t="s">
        <v>47</v>
      </c>
      <c r="B12" s="297" t="str">
        <f>IF(sonuc!$B$107&lt;&gt;"",sonuc!$B$107,"")</f>
        <v xml:space="preserve">Oğuz Karakaş </v>
      </c>
      <c r="C12" s="300" t="s">
        <v>13</v>
      </c>
      <c r="D12" s="303" t="str">
        <f>IF(sonuc!$B$111&lt;&gt;"",sonuc!$B$111,"")</f>
        <v>Ergün  Akdemir</v>
      </c>
      <c r="E12" s="236">
        <v>3</v>
      </c>
      <c r="F12" s="242" t="s">
        <v>13</v>
      </c>
      <c r="G12" s="250">
        <v>0</v>
      </c>
      <c r="H12" s="334"/>
      <c r="I12" s="293" t="s">
        <v>64</v>
      </c>
      <c r="J12" s="297" t="str">
        <f>IF(sonuc!$B$110&lt;&gt;"",sonuc!$B$110,"")</f>
        <v>Koray Ay</v>
      </c>
      <c r="K12" s="300" t="s">
        <v>13</v>
      </c>
      <c r="L12" s="320"/>
      <c r="M12" s="303" t="str">
        <f>IF(sonuc!$B$108&lt;&gt;"",sonuc!$B$108,"")</f>
        <v>Semih Bulgur</v>
      </c>
      <c r="N12" s="253"/>
      <c r="O12" s="242" t="s">
        <v>13</v>
      </c>
      <c r="P12" s="256"/>
      <c r="T12" s="71"/>
    </row>
    <row r="13" spans="1:20" s="100" customFormat="1" ht="15.95" customHeight="1" thickBot="1">
      <c r="A13" s="412" t="s">
        <v>16</v>
      </c>
      <c r="B13" s="413"/>
      <c r="C13" s="413"/>
      <c r="D13" s="413"/>
      <c r="E13" s="413"/>
      <c r="F13" s="413"/>
      <c r="G13" s="413"/>
      <c r="H13" s="335"/>
      <c r="I13" s="413" t="s">
        <v>60</v>
      </c>
      <c r="J13" s="413"/>
      <c r="K13" s="413"/>
      <c r="L13" s="413"/>
      <c r="M13" s="413"/>
      <c r="N13" s="413"/>
      <c r="O13" s="413"/>
      <c r="P13" s="414"/>
    </row>
    <row r="14" spans="1:20" s="100" customFormat="1" ht="15.95" customHeight="1">
      <c r="A14" s="90" t="s">
        <v>24</v>
      </c>
      <c r="B14" s="295" t="str">
        <f>IF(sonuc!$B$104&lt;&gt;"",sonuc!$B$104,"")</f>
        <v>Ali Ahsani</v>
      </c>
      <c r="C14" s="298" t="s">
        <v>13</v>
      </c>
      <c r="D14" s="301" t="str">
        <f>IF(sonuc!$B$109&lt;&gt;"",sonuc!$B$109,"")</f>
        <v>Onur Türkmen</v>
      </c>
      <c r="E14" s="234">
        <v>3</v>
      </c>
      <c r="F14" s="240" t="s">
        <v>13</v>
      </c>
      <c r="G14" s="248">
        <v>0</v>
      </c>
      <c r="H14" s="332"/>
      <c r="I14" s="291" t="s">
        <v>17</v>
      </c>
      <c r="J14" s="295" t="str">
        <f>IF(sonuc!$B$104&lt;&gt;"",sonuc!$B$104,"")</f>
        <v>Ali Ahsani</v>
      </c>
      <c r="K14" s="298" t="s">
        <v>13</v>
      </c>
      <c r="L14" s="314"/>
      <c r="M14" s="301" t="str">
        <f>IF(sonuc!$B$106&lt;&gt;"",sonuc!$B$106,"")</f>
        <v>Metin Güler</v>
      </c>
      <c r="N14" s="251"/>
      <c r="O14" s="240" t="s">
        <v>13</v>
      </c>
      <c r="P14" s="254"/>
    </row>
    <row r="15" spans="1:20" s="100" customFormat="1" ht="15.95" customHeight="1">
      <c r="A15" s="93" t="s">
        <v>25</v>
      </c>
      <c r="B15" s="296" t="str">
        <f>IF(sonuc!$B$105&lt;&gt;"",sonuc!$B$105,"")</f>
        <v>Elif Gamze Gözne</v>
      </c>
      <c r="C15" s="299" t="s">
        <v>13</v>
      </c>
      <c r="D15" s="302" t="str">
        <f>IF(sonuc!$B$108&lt;&gt;"",sonuc!$B$108,"")</f>
        <v>Semih Bulgur</v>
      </c>
      <c r="E15" s="235"/>
      <c r="F15" s="241" t="s">
        <v>13</v>
      </c>
      <c r="G15" s="249"/>
      <c r="H15" s="333"/>
      <c r="I15" s="292" t="s">
        <v>22</v>
      </c>
      <c r="J15" s="296" t="str">
        <f>IF(sonuc!$B$105&lt;&gt;"",sonuc!$B$105,"")</f>
        <v>Elif Gamze Gözne</v>
      </c>
      <c r="K15" s="299" t="s">
        <v>13</v>
      </c>
      <c r="L15" s="317"/>
      <c r="M15" s="302" t="str">
        <f>IF(sonuc!$B$107&lt;&gt;"",sonuc!$B$107,"")</f>
        <v xml:space="preserve">Oğuz Karakaş </v>
      </c>
      <c r="N15" s="252">
        <v>1</v>
      </c>
      <c r="O15" s="241" t="s">
        <v>13</v>
      </c>
      <c r="P15" s="255">
        <v>3</v>
      </c>
    </row>
    <row r="16" spans="1:20" s="100" customFormat="1" ht="15.95" customHeight="1">
      <c r="A16" s="93" t="s">
        <v>44</v>
      </c>
      <c r="B16" s="296" t="str">
        <f>IF(sonuc!$B$106&lt;&gt;"",sonuc!$B$106,"")</f>
        <v>Metin Güler</v>
      </c>
      <c r="C16" s="299" t="s">
        <v>13</v>
      </c>
      <c r="D16" s="302" t="str">
        <f>IF(sonuc!$B$111&lt;&gt;"",sonuc!$B$111,"")</f>
        <v>Ergün  Akdemir</v>
      </c>
      <c r="E16" s="235">
        <v>1</v>
      </c>
      <c r="F16" s="241" t="s">
        <v>13</v>
      </c>
      <c r="G16" s="249">
        <v>3</v>
      </c>
      <c r="H16" s="333"/>
      <c r="I16" s="292" t="s">
        <v>65</v>
      </c>
      <c r="J16" s="296" t="str">
        <f>IF(sonuc!$B$111&lt;&gt;"",sonuc!$B$111,"")</f>
        <v>Ergün  Akdemir</v>
      </c>
      <c r="K16" s="299" t="s">
        <v>13</v>
      </c>
      <c r="L16" s="317"/>
      <c r="M16" s="302" t="str">
        <f>IF(sonuc!$B$108&lt;&gt;"",sonuc!$B$108,"")</f>
        <v>Semih Bulgur</v>
      </c>
      <c r="N16" s="252">
        <v>2</v>
      </c>
      <c r="O16" s="241" t="s">
        <v>13</v>
      </c>
      <c r="P16" s="255">
        <v>3</v>
      </c>
    </row>
    <row r="17" spans="1:16" s="100" customFormat="1" ht="15.95" customHeight="1" thickBot="1">
      <c r="A17" s="97" t="s">
        <v>45</v>
      </c>
      <c r="B17" s="297" t="str">
        <f>IF(sonuc!$B$107&lt;&gt;"",sonuc!$B$107,"")</f>
        <v xml:space="preserve">Oğuz Karakaş </v>
      </c>
      <c r="C17" s="300" t="s">
        <v>13</v>
      </c>
      <c r="D17" s="303" t="str">
        <f>IF(sonuc!$B$110&lt;&gt;"",sonuc!$B$110,"")</f>
        <v>Koray Ay</v>
      </c>
      <c r="E17" s="236">
        <v>3</v>
      </c>
      <c r="F17" s="242" t="s">
        <v>13</v>
      </c>
      <c r="G17" s="250">
        <v>1</v>
      </c>
      <c r="H17" s="334"/>
      <c r="I17" s="293" t="s">
        <v>66</v>
      </c>
      <c r="J17" s="297" t="str">
        <f>IF(sonuc!$B$110&lt;&gt;"",sonuc!$B$110,"")</f>
        <v>Koray Ay</v>
      </c>
      <c r="K17" s="300" t="s">
        <v>13</v>
      </c>
      <c r="L17" s="320"/>
      <c r="M17" s="303" t="str">
        <f>IF(sonuc!$B$109&lt;&gt;"",sonuc!$B$109,"")</f>
        <v>Onur Türkmen</v>
      </c>
      <c r="N17" s="253">
        <v>3</v>
      </c>
      <c r="O17" s="242" t="s">
        <v>13</v>
      </c>
      <c r="P17" s="256">
        <v>0</v>
      </c>
    </row>
    <row r="18" spans="1:16" s="100" customFormat="1" ht="15.95" customHeight="1" thickBot="1">
      <c r="A18" s="412" t="s">
        <v>18</v>
      </c>
      <c r="B18" s="413"/>
      <c r="C18" s="413"/>
      <c r="D18" s="413"/>
      <c r="E18" s="413"/>
      <c r="F18" s="413"/>
      <c r="G18" s="413"/>
      <c r="H18" s="335"/>
      <c r="I18" s="413" t="s">
        <v>61</v>
      </c>
      <c r="J18" s="413"/>
      <c r="K18" s="413"/>
      <c r="L18" s="413"/>
      <c r="M18" s="413"/>
      <c r="N18" s="413"/>
      <c r="O18" s="413"/>
      <c r="P18" s="414"/>
    </row>
    <row r="19" spans="1:16" s="100" customFormat="1" ht="15.95" customHeight="1">
      <c r="A19" s="90" t="s">
        <v>21</v>
      </c>
      <c r="B19" s="295" t="str">
        <f>IF(sonuc!$B$104&lt;&gt;"",sonuc!$B$104,"")</f>
        <v>Ali Ahsani</v>
      </c>
      <c r="C19" s="298" t="s">
        <v>13</v>
      </c>
      <c r="D19" s="301" t="str">
        <f>IF(sonuc!$B$108&lt;&gt;"",sonuc!$B$108,"")</f>
        <v>Semih Bulgur</v>
      </c>
      <c r="E19" s="234"/>
      <c r="F19" s="240" t="s">
        <v>13</v>
      </c>
      <c r="G19" s="248"/>
      <c r="H19" s="332"/>
      <c r="I19" s="291"/>
      <c r="J19" s="322"/>
      <c r="K19" s="291"/>
      <c r="L19" s="323"/>
      <c r="M19" s="324"/>
      <c r="N19" s="251"/>
      <c r="O19" s="240" t="s">
        <v>13</v>
      </c>
      <c r="P19" s="254"/>
    </row>
    <row r="20" spans="1:16" s="100" customFormat="1" ht="15.95" customHeight="1">
      <c r="A20" s="93" t="s">
        <v>41</v>
      </c>
      <c r="B20" s="296" t="str">
        <f>IF(sonuc!$B$105&lt;&gt;"",sonuc!$B$105,"")</f>
        <v>Elif Gamze Gözne</v>
      </c>
      <c r="C20" s="299" t="s">
        <v>13</v>
      </c>
      <c r="D20" s="302" t="str">
        <f>IF(sonuc!$B$111&lt;&gt;"",sonuc!$B$111,"")</f>
        <v>Ergün  Akdemir</v>
      </c>
      <c r="E20" s="235">
        <v>1</v>
      </c>
      <c r="F20" s="241" t="s">
        <v>13</v>
      </c>
      <c r="G20" s="249">
        <v>3</v>
      </c>
      <c r="H20" s="333"/>
      <c r="I20" s="292"/>
      <c r="J20" s="325"/>
      <c r="K20" s="292"/>
      <c r="L20" s="326"/>
      <c r="M20" s="327"/>
      <c r="N20" s="252"/>
      <c r="O20" s="241" t="s">
        <v>13</v>
      </c>
      <c r="P20" s="255"/>
    </row>
    <row r="21" spans="1:16" s="100" customFormat="1" ht="15.95" customHeight="1">
      <c r="A21" s="93" t="s">
        <v>42</v>
      </c>
      <c r="B21" s="296" t="str">
        <f>IF(sonuc!$B$106&lt;&gt;"",sonuc!$B$106,"")</f>
        <v>Metin Güler</v>
      </c>
      <c r="C21" s="299" t="s">
        <v>13</v>
      </c>
      <c r="D21" s="302" t="str">
        <f>IF(sonuc!$B$110&lt;&gt;"",sonuc!$B$110,"")</f>
        <v>Koray Ay</v>
      </c>
      <c r="E21" s="235">
        <v>3</v>
      </c>
      <c r="F21" s="241" t="s">
        <v>13</v>
      </c>
      <c r="G21" s="249">
        <v>1</v>
      </c>
      <c r="H21" s="333"/>
      <c r="I21" s="292"/>
      <c r="J21" s="325"/>
      <c r="K21" s="292"/>
      <c r="L21" s="326"/>
      <c r="M21" s="327"/>
      <c r="N21" s="252"/>
      <c r="O21" s="241" t="s">
        <v>13</v>
      </c>
      <c r="P21" s="255"/>
    </row>
    <row r="22" spans="1:16" s="100" customFormat="1" ht="15.95" customHeight="1" thickBot="1">
      <c r="A22" s="97" t="s">
        <v>43</v>
      </c>
      <c r="B22" s="297" t="str">
        <f>IF(sonuc!$B$107&lt;&gt;"",sonuc!$B$107,"")</f>
        <v xml:space="preserve">Oğuz Karakaş </v>
      </c>
      <c r="C22" s="300" t="s">
        <v>13</v>
      </c>
      <c r="D22" s="303" t="str">
        <f>IF(sonuc!$B$109&lt;&gt;"",sonuc!$B$109,"")</f>
        <v>Onur Türkmen</v>
      </c>
      <c r="E22" s="236">
        <v>3</v>
      </c>
      <c r="F22" s="242" t="s">
        <v>13</v>
      </c>
      <c r="G22" s="250">
        <v>0</v>
      </c>
      <c r="H22" s="334"/>
      <c r="I22" s="293"/>
      <c r="J22" s="328"/>
      <c r="K22" s="293"/>
      <c r="L22" s="329"/>
      <c r="M22" s="330"/>
      <c r="N22" s="253"/>
      <c r="O22" s="242" t="s">
        <v>13</v>
      </c>
      <c r="P22" s="256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24" t="str">
        <f>sonuc!A112</f>
        <v>Grup 11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71"/>
    </row>
    <row r="3" spans="1:20" s="72" customFormat="1" ht="15.95" customHeight="1" thickBot="1">
      <c r="A3" s="425" t="s">
        <v>12</v>
      </c>
      <c r="B3" s="426"/>
      <c r="C3" s="426"/>
      <c r="D3" s="426"/>
      <c r="E3" s="426"/>
      <c r="F3" s="426"/>
      <c r="G3" s="426"/>
      <c r="H3" s="73"/>
      <c r="I3" s="426" t="s">
        <v>59</v>
      </c>
      <c r="J3" s="426"/>
      <c r="K3" s="426"/>
      <c r="L3" s="426"/>
      <c r="M3" s="426"/>
      <c r="N3" s="426"/>
      <c r="O3" s="426"/>
      <c r="P3" s="427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421" t="s">
        <v>14</v>
      </c>
      <c r="B8" s="422"/>
      <c r="C8" s="422"/>
      <c r="D8" s="422"/>
      <c r="E8" s="422"/>
      <c r="F8" s="422"/>
      <c r="G8" s="422"/>
      <c r="H8" s="89"/>
      <c r="I8" s="422" t="s">
        <v>23</v>
      </c>
      <c r="J8" s="422"/>
      <c r="K8" s="422"/>
      <c r="L8" s="422"/>
      <c r="M8" s="422"/>
      <c r="N8" s="422"/>
      <c r="O8" s="422"/>
      <c r="P8" s="423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1" t="s">
        <v>16</v>
      </c>
      <c r="B13" s="422"/>
      <c r="C13" s="422"/>
      <c r="D13" s="422"/>
      <c r="E13" s="422"/>
      <c r="F13" s="422"/>
      <c r="G13" s="422"/>
      <c r="H13" s="89"/>
      <c r="I13" s="422" t="s">
        <v>60</v>
      </c>
      <c r="J13" s="422"/>
      <c r="K13" s="422"/>
      <c r="L13" s="422"/>
      <c r="M13" s="422"/>
      <c r="N13" s="422"/>
      <c r="O13" s="422"/>
      <c r="P13" s="423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421" t="s">
        <v>18</v>
      </c>
      <c r="B18" s="422"/>
      <c r="C18" s="422"/>
      <c r="D18" s="422"/>
      <c r="E18" s="422"/>
      <c r="F18" s="422"/>
      <c r="G18" s="422"/>
      <c r="H18" s="89"/>
      <c r="I18" s="422" t="s">
        <v>61</v>
      </c>
      <c r="J18" s="422"/>
      <c r="K18" s="422"/>
      <c r="L18" s="422"/>
      <c r="M18" s="422"/>
      <c r="N18" s="422"/>
      <c r="O18" s="422"/>
      <c r="P18" s="423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24" t="str">
        <f>sonuc!A122</f>
        <v>Grup 12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71"/>
    </row>
    <row r="3" spans="1:20" s="72" customFormat="1" ht="15.95" customHeight="1" thickBot="1">
      <c r="A3" s="425" t="s">
        <v>12</v>
      </c>
      <c r="B3" s="426"/>
      <c r="C3" s="426"/>
      <c r="D3" s="426"/>
      <c r="E3" s="426"/>
      <c r="F3" s="426"/>
      <c r="G3" s="426"/>
      <c r="H3" s="73"/>
      <c r="I3" s="426" t="s">
        <v>59</v>
      </c>
      <c r="J3" s="426"/>
      <c r="K3" s="426"/>
      <c r="L3" s="426"/>
      <c r="M3" s="426"/>
      <c r="N3" s="426"/>
      <c r="O3" s="426"/>
      <c r="P3" s="427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421" t="s">
        <v>14</v>
      </c>
      <c r="B8" s="422"/>
      <c r="C8" s="422"/>
      <c r="D8" s="422"/>
      <c r="E8" s="422"/>
      <c r="F8" s="422"/>
      <c r="G8" s="422"/>
      <c r="H8" s="89"/>
      <c r="I8" s="422" t="s">
        <v>23</v>
      </c>
      <c r="J8" s="422"/>
      <c r="K8" s="422"/>
      <c r="L8" s="422"/>
      <c r="M8" s="422"/>
      <c r="N8" s="422"/>
      <c r="O8" s="422"/>
      <c r="P8" s="423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1" t="s">
        <v>16</v>
      </c>
      <c r="B13" s="422"/>
      <c r="C13" s="422"/>
      <c r="D13" s="422"/>
      <c r="E13" s="422"/>
      <c r="F13" s="422"/>
      <c r="G13" s="422"/>
      <c r="H13" s="89"/>
      <c r="I13" s="422" t="s">
        <v>60</v>
      </c>
      <c r="J13" s="422"/>
      <c r="K13" s="422"/>
      <c r="L13" s="422"/>
      <c r="M13" s="422"/>
      <c r="N13" s="422"/>
      <c r="O13" s="422"/>
      <c r="P13" s="423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421" t="s">
        <v>18</v>
      </c>
      <c r="B18" s="422"/>
      <c r="C18" s="422"/>
      <c r="D18" s="422"/>
      <c r="E18" s="422"/>
      <c r="F18" s="422"/>
      <c r="G18" s="422"/>
      <c r="H18" s="89"/>
      <c r="I18" s="422" t="s">
        <v>61</v>
      </c>
      <c r="J18" s="422"/>
      <c r="K18" s="422"/>
      <c r="L18" s="422"/>
      <c r="M18" s="422"/>
      <c r="N18" s="422"/>
      <c r="O18" s="422"/>
      <c r="P18" s="423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24" t="str">
        <f>sonuc!A132</f>
        <v>Grup 13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71"/>
    </row>
    <row r="3" spans="1:20" s="72" customFormat="1" ht="15.95" customHeight="1" thickBot="1">
      <c r="A3" s="425" t="s">
        <v>12</v>
      </c>
      <c r="B3" s="426"/>
      <c r="C3" s="426"/>
      <c r="D3" s="426"/>
      <c r="E3" s="426"/>
      <c r="F3" s="426"/>
      <c r="G3" s="426"/>
      <c r="H3" s="73"/>
      <c r="I3" s="426" t="s">
        <v>59</v>
      </c>
      <c r="J3" s="426"/>
      <c r="K3" s="426"/>
      <c r="L3" s="426"/>
      <c r="M3" s="426"/>
      <c r="N3" s="426"/>
      <c r="O3" s="426"/>
      <c r="P3" s="427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421" t="s">
        <v>14</v>
      </c>
      <c r="B8" s="422"/>
      <c r="C8" s="422"/>
      <c r="D8" s="422"/>
      <c r="E8" s="422"/>
      <c r="F8" s="422"/>
      <c r="G8" s="422"/>
      <c r="H8" s="89"/>
      <c r="I8" s="422" t="s">
        <v>23</v>
      </c>
      <c r="J8" s="422"/>
      <c r="K8" s="422"/>
      <c r="L8" s="422"/>
      <c r="M8" s="422"/>
      <c r="N8" s="422"/>
      <c r="O8" s="422"/>
      <c r="P8" s="423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1" t="s">
        <v>16</v>
      </c>
      <c r="B13" s="422"/>
      <c r="C13" s="422"/>
      <c r="D13" s="422"/>
      <c r="E13" s="422"/>
      <c r="F13" s="422"/>
      <c r="G13" s="422"/>
      <c r="H13" s="89"/>
      <c r="I13" s="422" t="s">
        <v>60</v>
      </c>
      <c r="J13" s="422"/>
      <c r="K13" s="422"/>
      <c r="L13" s="422"/>
      <c r="M13" s="422"/>
      <c r="N13" s="422"/>
      <c r="O13" s="422"/>
      <c r="P13" s="423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421" t="s">
        <v>18</v>
      </c>
      <c r="B18" s="422"/>
      <c r="C18" s="422"/>
      <c r="D18" s="422"/>
      <c r="E18" s="422"/>
      <c r="F18" s="422"/>
      <c r="G18" s="422"/>
      <c r="H18" s="89"/>
      <c r="I18" s="422" t="s">
        <v>61</v>
      </c>
      <c r="J18" s="422"/>
      <c r="K18" s="422"/>
      <c r="L18" s="422"/>
      <c r="M18" s="422"/>
      <c r="N18" s="422"/>
      <c r="O18" s="422"/>
      <c r="P18" s="423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24" t="str">
        <f>sonuc!A142</f>
        <v>Grup 14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71"/>
    </row>
    <row r="3" spans="1:20" s="72" customFormat="1" ht="15.95" customHeight="1" thickBot="1">
      <c r="A3" s="425" t="s">
        <v>12</v>
      </c>
      <c r="B3" s="426"/>
      <c r="C3" s="426"/>
      <c r="D3" s="426"/>
      <c r="E3" s="426"/>
      <c r="F3" s="426"/>
      <c r="G3" s="426"/>
      <c r="H3" s="73"/>
      <c r="I3" s="426" t="s">
        <v>59</v>
      </c>
      <c r="J3" s="426"/>
      <c r="K3" s="426"/>
      <c r="L3" s="426"/>
      <c r="M3" s="426"/>
      <c r="N3" s="426"/>
      <c r="O3" s="426"/>
      <c r="P3" s="427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421" t="s">
        <v>14</v>
      </c>
      <c r="B8" s="422"/>
      <c r="C8" s="422"/>
      <c r="D8" s="422"/>
      <c r="E8" s="422"/>
      <c r="F8" s="422"/>
      <c r="G8" s="422"/>
      <c r="H8" s="89"/>
      <c r="I8" s="422" t="s">
        <v>23</v>
      </c>
      <c r="J8" s="422"/>
      <c r="K8" s="422"/>
      <c r="L8" s="422"/>
      <c r="M8" s="422"/>
      <c r="N8" s="422"/>
      <c r="O8" s="422"/>
      <c r="P8" s="423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1" t="s">
        <v>16</v>
      </c>
      <c r="B13" s="422"/>
      <c r="C13" s="422"/>
      <c r="D13" s="422"/>
      <c r="E13" s="422"/>
      <c r="F13" s="422"/>
      <c r="G13" s="422"/>
      <c r="H13" s="89"/>
      <c r="I13" s="422" t="s">
        <v>60</v>
      </c>
      <c r="J13" s="422"/>
      <c r="K13" s="422"/>
      <c r="L13" s="422"/>
      <c r="M13" s="422"/>
      <c r="N13" s="422"/>
      <c r="O13" s="422"/>
      <c r="P13" s="423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421" t="s">
        <v>18</v>
      </c>
      <c r="B18" s="422"/>
      <c r="C18" s="422"/>
      <c r="D18" s="422"/>
      <c r="E18" s="422"/>
      <c r="F18" s="422"/>
      <c r="G18" s="422"/>
      <c r="H18" s="89"/>
      <c r="I18" s="422" t="s">
        <v>61</v>
      </c>
      <c r="J18" s="422"/>
      <c r="K18" s="422"/>
      <c r="L18" s="422"/>
      <c r="M18" s="422"/>
      <c r="N18" s="422"/>
      <c r="O18" s="422"/>
      <c r="P18" s="423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07" t="s">
        <v>50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71"/>
    </row>
    <row r="2" spans="1:20" s="72" customFormat="1" ht="19.5" customHeight="1" thickBot="1">
      <c r="A2" s="424" t="str">
        <f>sonuc!A152</f>
        <v>Grup 15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71"/>
    </row>
    <row r="3" spans="1:20" s="72" customFormat="1" ht="15.95" customHeight="1" thickBot="1">
      <c r="A3" s="425" t="s">
        <v>12</v>
      </c>
      <c r="B3" s="426"/>
      <c r="C3" s="426"/>
      <c r="D3" s="426"/>
      <c r="E3" s="426"/>
      <c r="F3" s="426"/>
      <c r="G3" s="426"/>
      <c r="H3" s="73"/>
      <c r="I3" s="426" t="s">
        <v>59</v>
      </c>
      <c r="J3" s="426"/>
      <c r="K3" s="426"/>
      <c r="L3" s="426"/>
      <c r="M3" s="426"/>
      <c r="N3" s="426"/>
      <c r="O3" s="426"/>
      <c r="P3" s="427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421" t="s">
        <v>14</v>
      </c>
      <c r="B8" s="422"/>
      <c r="C8" s="422"/>
      <c r="D8" s="422"/>
      <c r="E8" s="422"/>
      <c r="F8" s="422"/>
      <c r="G8" s="422"/>
      <c r="H8" s="89"/>
      <c r="I8" s="422" t="s">
        <v>23</v>
      </c>
      <c r="J8" s="422"/>
      <c r="K8" s="422"/>
      <c r="L8" s="422"/>
      <c r="M8" s="422"/>
      <c r="N8" s="422"/>
      <c r="O8" s="422"/>
      <c r="P8" s="423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421" t="s">
        <v>16</v>
      </c>
      <c r="B13" s="422"/>
      <c r="C13" s="422"/>
      <c r="D13" s="422"/>
      <c r="E13" s="422"/>
      <c r="F13" s="422"/>
      <c r="G13" s="422"/>
      <c r="H13" s="89"/>
      <c r="I13" s="422" t="s">
        <v>60</v>
      </c>
      <c r="J13" s="422"/>
      <c r="K13" s="422"/>
      <c r="L13" s="422"/>
      <c r="M13" s="422"/>
      <c r="N13" s="422"/>
      <c r="O13" s="422"/>
      <c r="P13" s="423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421" t="s">
        <v>18</v>
      </c>
      <c r="B18" s="422"/>
      <c r="C18" s="422"/>
      <c r="D18" s="422"/>
      <c r="E18" s="422"/>
      <c r="F18" s="422"/>
      <c r="G18" s="422"/>
      <c r="H18" s="89"/>
      <c r="I18" s="422" t="s">
        <v>61</v>
      </c>
      <c r="J18" s="422"/>
      <c r="K18" s="422"/>
      <c r="L18" s="422"/>
      <c r="M18" s="422"/>
      <c r="N18" s="422"/>
      <c r="O18" s="422"/>
      <c r="P18" s="423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17</vt:i4>
      </vt:variant>
    </vt:vector>
  </HeadingPairs>
  <TitlesOfParts>
    <vt:vector size="38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Sheet3</vt:lpstr>
      <vt:lpstr>Sheet4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2019-12-29T11:20:48Z</cp:lastPrinted>
  <dcterms:created xsi:type="dcterms:W3CDTF">2006-11-25T19:22:55Z</dcterms:created>
  <dcterms:modified xsi:type="dcterms:W3CDTF">2020-01-05T11:49:13Z</dcterms:modified>
</cp:coreProperties>
</file>