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460" yWindow="660" windowWidth="7740" windowHeight="11160" tabRatio="817"/>
  </bookViews>
  <sheets>
    <sheet name="sonuc" sheetId="1" r:id="rId1"/>
    <sheet name="Gr S" sheetId="4" r:id="rId2"/>
    <sheet name="Gr 1" sheetId="37" r:id="rId3"/>
    <sheet name="Sheet1" sheetId="32" state="hidden" r:id="rId4"/>
    <sheet name="Sheet2" sheetId="33" state="hidden" r:id="rId5"/>
    <sheet name="Gr 2" sheetId="38" r:id="rId6"/>
    <sheet name="Gr 3" sheetId="39" r:id="rId7"/>
    <sheet name="Gr 4" sheetId="40" r:id="rId8"/>
    <sheet name="Gr 5" sheetId="41" r:id="rId9"/>
    <sheet name="Gr 6" sheetId="42" r:id="rId10"/>
    <sheet name="Gr 7" sheetId="43" r:id="rId11"/>
    <sheet name="Gr 8" sheetId="44" r:id="rId12"/>
    <sheet name="Gr 9" sheetId="45" r:id="rId13"/>
    <sheet name="Gr 10" sheetId="46" r:id="rId14"/>
    <sheet name="Gr 11" sheetId="47" r:id="rId15"/>
    <sheet name="Gr 12" sheetId="48" r:id="rId16"/>
    <sheet name="Gr 13" sheetId="49" r:id="rId17"/>
    <sheet name="Gr 14" sheetId="50" r:id="rId18"/>
    <sheet name="Gr 15" sheetId="51" r:id="rId19"/>
  </sheets>
  <definedNames>
    <definedName name="_xlnm.Print_Area" localSheetId="2">'Gr 1'!$A$1:$Q$23</definedName>
    <definedName name="_xlnm.Print_Area" localSheetId="13">'Gr 10'!$A$1:$P$22</definedName>
    <definedName name="_xlnm.Print_Area" localSheetId="14">'Gr 11'!$A$1:$P$22</definedName>
    <definedName name="_xlnm.Print_Area" localSheetId="15">'Gr 12'!$A$1:$P$22</definedName>
    <definedName name="_xlnm.Print_Area" localSheetId="16">'Gr 13'!$A$1:$P$22</definedName>
    <definedName name="_xlnm.Print_Area" localSheetId="17">'Gr 14'!$A$1:$P$22</definedName>
    <definedName name="_xlnm.Print_Area" localSheetId="18">'Gr 15'!$A$1:$P$22</definedName>
    <definedName name="_xlnm.Print_Area" localSheetId="5">'Gr 2'!$A$1:$Q$23</definedName>
    <definedName name="_xlnm.Print_Area" localSheetId="6">'Gr 3'!$A$1:$P$22</definedName>
    <definedName name="_xlnm.Print_Area" localSheetId="7">'Gr 4'!$A$1:$P$22</definedName>
    <definedName name="_xlnm.Print_Area" localSheetId="8">'Gr 5'!$A$1:$P$22</definedName>
    <definedName name="_xlnm.Print_Area" localSheetId="9">'Gr 6'!$A$1:$P$22</definedName>
    <definedName name="_xlnm.Print_Area" localSheetId="10">'Gr 7'!$A$1:$P$22</definedName>
    <definedName name="_xlnm.Print_Area" localSheetId="11">'Gr 8'!$A$1:$P$22</definedName>
    <definedName name="_xlnm.Print_Area" localSheetId="12">'Gr 9'!$A$1:$P$22</definedName>
    <definedName name="_xlnm.Print_Area" localSheetId="1">'Gr S'!$A$1:$Q$22</definedName>
    <definedName name="_xlnm.Print_Area" localSheetId="0">sonuc!$A$92:$AI$111</definedName>
  </definedNames>
  <calcPr calcId="125725"/>
</workbook>
</file>

<file path=xl/calcChain.xml><?xml version="1.0" encoding="utf-8"?>
<calcChain xmlns="http://schemas.openxmlformats.org/spreadsheetml/2006/main">
  <c r="U69" i="1"/>
  <c r="K75"/>
  <c r="B4" i="47" l="1"/>
  <c r="D4"/>
  <c r="B5"/>
  <c r="D5"/>
  <c r="B6"/>
  <c r="D6"/>
  <c r="B7"/>
  <c r="D7"/>
  <c r="B5" i="44"/>
  <c r="D5"/>
  <c r="B6"/>
  <c r="D6"/>
  <c r="B7"/>
  <c r="D7"/>
  <c r="B14" i="42"/>
  <c r="D14"/>
  <c r="B15"/>
  <c r="D15"/>
  <c r="B16"/>
  <c r="D16"/>
  <c r="B17"/>
  <c r="D17"/>
  <c r="B4" i="41"/>
  <c r="B5"/>
  <c r="B6"/>
  <c r="B7"/>
  <c r="J14" i="4"/>
  <c r="M14"/>
  <c r="J15"/>
  <c r="M15"/>
  <c r="J16"/>
  <c r="M16"/>
  <c r="J17"/>
  <c r="M17"/>
  <c r="B5" i="42" l="1"/>
  <c r="R74" i="1"/>
  <c r="E79" s="1"/>
  <c r="D79" s="1"/>
  <c r="O96"/>
  <c r="K98" s="1"/>
  <c r="J98" s="1"/>
  <c r="Q96"/>
  <c r="I98" s="1"/>
  <c r="O95"/>
  <c r="H98" s="1"/>
  <c r="G98" s="1"/>
  <c r="Q95"/>
  <c r="F98" s="1"/>
  <c r="R98"/>
  <c r="T98"/>
  <c r="W98"/>
  <c r="U98"/>
  <c r="Z98"/>
  <c r="X98"/>
  <c r="O97"/>
  <c r="N98" s="1"/>
  <c r="Q97"/>
  <c r="L98" s="1"/>
  <c r="O94"/>
  <c r="E98" s="1"/>
  <c r="D98" s="1"/>
  <c r="Q94"/>
  <c r="C98" s="1"/>
  <c r="J17" i="37"/>
  <c r="J12"/>
  <c r="M6"/>
  <c r="D21"/>
  <c r="D17"/>
  <c r="D9"/>
  <c r="M17"/>
  <c r="M10"/>
  <c r="M7"/>
  <c r="D22"/>
  <c r="D14"/>
  <c r="D10"/>
  <c r="M16"/>
  <c r="M12"/>
  <c r="J7"/>
  <c r="D19"/>
  <c r="D15"/>
  <c r="D11"/>
  <c r="M15"/>
  <c r="J11"/>
  <c r="M4"/>
  <c r="B12"/>
  <c r="B22"/>
  <c r="B17"/>
  <c r="B7"/>
  <c r="M14"/>
  <c r="M11"/>
  <c r="M5"/>
  <c r="B11"/>
  <c r="B21"/>
  <c r="B16"/>
  <c r="B6"/>
  <c r="J15"/>
  <c r="M9"/>
  <c r="J5"/>
  <c r="B20"/>
  <c r="B15"/>
  <c r="B10"/>
  <c r="B5"/>
  <c r="J14"/>
  <c r="J9"/>
  <c r="J4"/>
  <c r="B19"/>
  <c r="B14"/>
  <c r="B9"/>
  <c r="D5"/>
  <c r="D6"/>
  <c r="D7"/>
  <c r="B4"/>
  <c r="M12" i="4"/>
  <c r="J7"/>
  <c r="D19"/>
  <c r="D15"/>
  <c r="D11"/>
  <c r="D7"/>
  <c r="M11" i="41"/>
  <c r="J6"/>
  <c r="J10"/>
  <c r="J16"/>
  <c r="D20"/>
  <c r="D16"/>
  <c r="D12"/>
  <c r="J17"/>
  <c r="J12"/>
  <c r="M6"/>
  <c r="D21"/>
  <c r="D17"/>
  <c r="D9"/>
  <c r="M7"/>
  <c r="M10"/>
  <c r="M17"/>
  <c r="D22"/>
  <c r="D14"/>
  <c r="D10"/>
  <c r="M4"/>
  <c r="J11"/>
  <c r="M15"/>
  <c r="B22"/>
  <c r="B17"/>
  <c r="B12"/>
  <c r="M5"/>
  <c r="M14"/>
  <c r="B21"/>
  <c r="B16"/>
  <c r="B11"/>
  <c r="J5"/>
  <c r="M9"/>
  <c r="J15"/>
  <c r="B20"/>
  <c r="B15"/>
  <c r="B10"/>
  <c r="D4"/>
  <c r="D5"/>
  <c r="D6"/>
  <c r="M6" i="40"/>
  <c r="J12"/>
  <c r="J17"/>
  <c r="D21"/>
  <c r="D17"/>
  <c r="D9"/>
  <c r="M7"/>
  <c r="M10"/>
  <c r="M17"/>
  <c r="D22"/>
  <c r="D14"/>
  <c r="D10"/>
  <c r="J7"/>
  <c r="M12"/>
  <c r="M16"/>
  <c r="D19"/>
  <c r="D15"/>
  <c r="D11"/>
  <c r="M4"/>
  <c r="J11"/>
  <c r="M15"/>
  <c r="B22"/>
  <c r="M5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D7"/>
  <c r="D6"/>
  <c r="D5"/>
  <c r="B17"/>
  <c r="B12"/>
  <c r="B7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M5"/>
  <c r="M11"/>
  <c r="M14"/>
  <c r="B21"/>
  <c r="B16"/>
  <c r="B11"/>
  <c r="B6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D10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6"/>
  <c r="D7"/>
  <c r="B6"/>
  <c r="B5"/>
  <c r="J10" i="4"/>
  <c r="J6"/>
  <c r="D20"/>
  <c r="D16"/>
  <c r="D12"/>
  <c r="D4"/>
  <c r="D5"/>
  <c r="X124" i="1"/>
  <c r="Z124"/>
  <c r="R126"/>
  <c r="T126"/>
  <c r="D12" i="45"/>
  <c r="D16"/>
  <c r="D20"/>
  <c r="J16"/>
  <c r="J10"/>
  <c r="J6"/>
  <c r="D4"/>
  <c r="D5"/>
  <c r="B4"/>
  <c r="B19"/>
  <c r="B14"/>
  <c r="J14"/>
  <c r="J9"/>
  <c r="B9"/>
  <c r="J4"/>
  <c r="B5"/>
  <c r="D12" i="47"/>
  <c r="D16"/>
  <c r="D20"/>
  <c r="J16"/>
  <c r="J10"/>
  <c r="J6"/>
  <c r="D14" i="45"/>
  <c r="B15"/>
  <c r="D15"/>
  <c r="B16"/>
  <c r="B17"/>
  <c r="D17"/>
  <c r="J12" i="4"/>
  <c r="D21"/>
  <c r="D21" i="47"/>
  <c r="J17"/>
  <c r="D17"/>
  <c r="D9"/>
  <c r="J12"/>
  <c r="M6"/>
  <c r="B19"/>
  <c r="B14"/>
  <c r="J14"/>
  <c r="J9"/>
  <c r="B9"/>
  <c r="J4"/>
  <c r="B15"/>
  <c r="B20"/>
  <c r="J15"/>
  <c r="M9"/>
  <c r="B10"/>
  <c r="J5"/>
  <c r="B21" i="46"/>
  <c r="M14"/>
  <c r="B16"/>
  <c r="M11"/>
  <c r="M5"/>
  <c r="B11"/>
  <c r="B20"/>
  <c r="J15"/>
  <c r="B15"/>
  <c r="M9"/>
  <c r="J5"/>
  <c r="B10"/>
  <c r="B19"/>
  <c r="B14"/>
  <c r="B9"/>
  <c r="J14"/>
  <c r="J9"/>
  <c r="J4"/>
  <c r="D7"/>
  <c r="B4"/>
  <c r="B5"/>
  <c r="B6"/>
  <c r="B7"/>
  <c r="M6" i="4"/>
  <c r="D12" i="40"/>
  <c r="D16"/>
  <c r="D20"/>
  <c r="J16"/>
  <c r="J10"/>
  <c r="J6"/>
  <c r="D4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M15"/>
  <c r="J11"/>
  <c r="B12"/>
  <c r="M4"/>
  <c r="B21"/>
  <c r="M14"/>
  <c r="M11"/>
  <c r="B11"/>
  <c r="M5"/>
  <c r="B20"/>
  <c r="J15"/>
  <c r="M9"/>
  <c r="B10"/>
  <c r="J5"/>
  <c r="B19"/>
  <c r="J14"/>
  <c r="J9"/>
  <c r="J4"/>
  <c r="B9"/>
  <c r="D5"/>
  <c r="B7"/>
  <c r="B6"/>
  <c r="B4"/>
  <c r="B14" i="39"/>
  <c r="B19"/>
  <c r="J14"/>
  <c r="J9"/>
  <c r="B9"/>
  <c r="J4"/>
  <c r="B4"/>
  <c r="D20" i="37"/>
  <c r="D16"/>
  <c r="J16"/>
  <c r="J10"/>
  <c r="D12"/>
  <c r="J6"/>
  <c r="D4"/>
  <c r="D17" i="4"/>
  <c r="M7"/>
  <c r="M10"/>
  <c r="D22"/>
  <c r="D14"/>
  <c r="M4"/>
  <c r="J11"/>
  <c r="B22"/>
  <c r="B17"/>
  <c r="M11"/>
  <c r="M5"/>
  <c r="B21"/>
  <c r="B16"/>
  <c r="J5"/>
  <c r="M9"/>
  <c r="B20"/>
  <c r="B15"/>
  <c r="D9"/>
  <c r="D10"/>
  <c r="B12"/>
  <c r="B11"/>
  <c r="B10"/>
  <c r="J9"/>
  <c r="J4"/>
  <c r="B19"/>
  <c r="B14"/>
  <c r="B9"/>
  <c r="B4"/>
  <c r="D6"/>
  <c r="B7"/>
  <c r="B6"/>
  <c r="B5"/>
  <c r="K155" i="1"/>
  <c r="F156" s="1"/>
  <c r="K145"/>
  <c r="F146" s="1"/>
  <c r="K135"/>
  <c r="F136" s="1"/>
  <c r="K125"/>
  <c r="F126" s="1"/>
  <c r="K115"/>
  <c r="F116" s="1"/>
  <c r="F76"/>
  <c r="K65"/>
  <c r="F66" s="1"/>
  <c r="K55"/>
  <c r="F56" s="1"/>
  <c r="K45"/>
  <c r="F46" s="1"/>
  <c r="K35"/>
  <c r="F36" s="1"/>
  <c r="K25"/>
  <c r="F26" s="1"/>
  <c r="K15"/>
  <c r="F16" s="1"/>
  <c r="K5"/>
  <c r="F6" s="1"/>
  <c r="I155"/>
  <c r="H156" s="1"/>
  <c r="G156" s="1"/>
  <c r="I145"/>
  <c r="H146"/>
  <c r="G146" s="1"/>
  <c r="I135"/>
  <c r="H136" s="1"/>
  <c r="G136" s="1"/>
  <c r="I125"/>
  <c r="H126" s="1"/>
  <c r="I115"/>
  <c r="H116" s="1"/>
  <c r="I75"/>
  <c r="H76" s="1"/>
  <c r="I65"/>
  <c r="H66" s="1"/>
  <c r="I55"/>
  <c r="H56" s="1"/>
  <c r="I45"/>
  <c r="H46" s="1"/>
  <c r="I35"/>
  <c r="H36" s="1"/>
  <c r="I25"/>
  <c r="H26" s="1"/>
  <c r="I15"/>
  <c r="H16" s="1"/>
  <c r="I5"/>
  <c r="H6" s="1"/>
  <c r="K105"/>
  <c r="F106" s="1"/>
  <c r="I105"/>
  <c r="H106" s="1"/>
  <c r="K95"/>
  <c r="F96" s="1"/>
  <c r="I95"/>
  <c r="H96" s="1"/>
  <c r="K85"/>
  <c r="I85"/>
  <c r="H86" s="1"/>
  <c r="F86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19"/>
  <c r="M16"/>
  <c r="D15"/>
  <c r="M12"/>
  <c r="D11"/>
  <c r="J7"/>
  <c r="B22"/>
  <c r="B17"/>
  <c r="M15"/>
  <c r="B12"/>
  <c r="J11"/>
  <c r="M4"/>
  <c r="B21"/>
  <c r="B16"/>
  <c r="M14"/>
  <c r="M11"/>
  <c r="B11"/>
  <c r="M5"/>
  <c r="J16" i="46"/>
  <c r="J10"/>
  <c r="J6"/>
  <c r="D20"/>
  <c r="D16"/>
  <c r="D12"/>
  <c r="D4"/>
  <c r="D22"/>
  <c r="M17"/>
  <c r="D14"/>
  <c r="M10"/>
  <c r="D10"/>
  <c r="M7"/>
  <c r="D6"/>
  <c r="D19"/>
  <c r="M16"/>
  <c r="D15"/>
  <c r="M12"/>
  <c r="D11"/>
  <c r="J7"/>
  <c r="B22"/>
  <c r="B17"/>
  <c r="M15"/>
  <c r="B12"/>
  <c r="J11"/>
  <c r="M4"/>
  <c r="D21"/>
  <c r="J17"/>
  <c r="D17"/>
  <c r="J12"/>
  <c r="D9"/>
  <c r="M6"/>
  <c r="D5"/>
  <c r="D21" i="45"/>
  <c r="J17"/>
  <c r="J12"/>
  <c r="D9"/>
  <c r="M6"/>
  <c r="D19"/>
  <c r="M16"/>
  <c r="M12"/>
  <c r="D11"/>
  <c r="J7"/>
  <c r="D7"/>
  <c r="B22"/>
  <c r="M15"/>
  <c r="B12"/>
  <c r="J11"/>
  <c r="B7"/>
  <c r="M4"/>
  <c r="B21"/>
  <c r="M14"/>
  <c r="M11"/>
  <c r="B11"/>
  <c r="B6"/>
  <c r="M5"/>
  <c r="B20"/>
  <c r="J15"/>
  <c r="B10"/>
  <c r="M9"/>
  <c r="J5"/>
  <c r="D22"/>
  <c r="M17"/>
  <c r="M10"/>
  <c r="D10"/>
  <c r="M7"/>
  <c r="D6"/>
  <c r="D20" i="44"/>
  <c r="J16"/>
  <c r="D16"/>
  <c r="D12"/>
  <c r="J10"/>
  <c r="J6"/>
  <c r="D4"/>
  <c r="D21"/>
  <c r="J17"/>
  <c r="D17"/>
  <c r="J12"/>
  <c r="D9"/>
  <c r="M6"/>
  <c r="D22"/>
  <c r="M17"/>
  <c r="D14"/>
  <c r="M10"/>
  <c r="D10"/>
  <c r="M7"/>
  <c r="B22"/>
  <c r="B17"/>
  <c r="M15"/>
  <c r="B12"/>
  <c r="J11"/>
  <c r="M4"/>
  <c r="D19"/>
  <c r="M16"/>
  <c r="D15"/>
  <c r="M12"/>
  <c r="D11"/>
  <c r="J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2"/>
  <c r="J10"/>
  <c r="J6"/>
  <c r="D4"/>
  <c r="D22"/>
  <c r="M17"/>
  <c r="M10"/>
  <c r="D10"/>
  <c r="M7"/>
  <c r="D6"/>
  <c r="D19"/>
  <c r="M16"/>
  <c r="M12"/>
  <c r="D11"/>
  <c r="J7"/>
  <c r="D7"/>
  <c r="D19" i="41"/>
  <c r="M16"/>
  <c r="D15"/>
  <c r="M12"/>
  <c r="D11"/>
  <c r="J7"/>
  <c r="D7"/>
  <c r="B19" i="38"/>
  <c r="J14"/>
  <c r="B14"/>
  <c r="J9"/>
  <c r="B9"/>
  <c r="J4"/>
  <c r="B4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 s="1"/>
  <c r="S161" s="1"/>
  <c r="W159"/>
  <c r="U159"/>
  <c r="T160" s="1"/>
  <c r="S160" s="1"/>
  <c r="Z158"/>
  <c r="X158"/>
  <c r="W158"/>
  <c r="U158"/>
  <c r="Q160" s="1"/>
  <c r="P160" s="1"/>
  <c r="T158"/>
  <c r="R158"/>
  <c r="Q159" s="1"/>
  <c r="P159" s="1"/>
  <c r="Z157"/>
  <c r="X157"/>
  <c r="W157"/>
  <c r="U157"/>
  <c r="T157"/>
  <c r="R157"/>
  <c r="Q157"/>
  <c r="O157"/>
  <c r="N158" s="1"/>
  <c r="M158" s="1"/>
  <c r="Z156"/>
  <c r="X156"/>
  <c r="W156"/>
  <c r="U156"/>
  <c r="K160" s="1"/>
  <c r="J160" s="1"/>
  <c r="T156"/>
  <c r="R156"/>
  <c r="K159" s="1"/>
  <c r="J159" s="1"/>
  <c r="Q156"/>
  <c r="O156"/>
  <c r="N156"/>
  <c r="L156"/>
  <c r="Z155"/>
  <c r="X155"/>
  <c r="H161" s="1"/>
  <c r="G161" s="1"/>
  <c r="W155"/>
  <c r="F160" s="1"/>
  <c r="U155"/>
  <c r="T155"/>
  <c r="F159" s="1"/>
  <c r="R155"/>
  <c r="Q155"/>
  <c r="P155" s="1"/>
  <c r="O155"/>
  <c r="H158"/>
  <c r="G158" s="1"/>
  <c r="N155"/>
  <c r="L155"/>
  <c r="H157"/>
  <c r="G157" s="1"/>
  <c r="Z154"/>
  <c r="C161" s="1"/>
  <c r="X154"/>
  <c r="E161"/>
  <c r="D161" s="1"/>
  <c r="W154"/>
  <c r="V154" s="1"/>
  <c r="U154"/>
  <c r="T154"/>
  <c r="R154"/>
  <c r="Q154"/>
  <c r="C158" s="1"/>
  <c r="O154"/>
  <c r="E158"/>
  <c r="D158" s="1"/>
  <c r="N154"/>
  <c r="C157" s="1"/>
  <c r="L154"/>
  <c r="E157"/>
  <c r="D157" s="1"/>
  <c r="K154"/>
  <c r="J154" s="1"/>
  <c r="I154"/>
  <c r="H154"/>
  <c r="F154"/>
  <c r="Z150"/>
  <c r="U151" s="1"/>
  <c r="X150"/>
  <c r="Z149"/>
  <c r="R151" s="1"/>
  <c r="X149"/>
  <c r="T151"/>
  <c r="S151" s="1"/>
  <c r="W149"/>
  <c r="U149"/>
  <c r="T150"/>
  <c r="S150" s="1"/>
  <c r="Z148"/>
  <c r="X148"/>
  <c r="W148"/>
  <c r="O150" s="1"/>
  <c r="U148"/>
  <c r="Q150"/>
  <c r="P150" s="1"/>
  <c r="T148"/>
  <c r="O149" s="1"/>
  <c r="R148"/>
  <c r="Q149"/>
  <c r="P149" s="1"/>
  <c r="Z147"/>
  <c r="L151" s="1"/>
  <c r="X147"/>
  <c r="W147"/>
  <c r="V147" s="1"/>
  <c r="U147"/>
  <c r="N150"/>
  <c r="M150" s="1"/>
  <c r="T147"/>
  <c r="R147"/>
  <c r="N149"/>
  <c r="M149" s="1"/>
  <c r="Q147"/>
  <c r="L148" s="1"/>
  <c r="O147"/>
  <c r="Z146"/>
  <c r="X146"/>
  <c r="K151"/>
  <c r="J151" s="1"/>
  <c r="W146"/>
  <c r="I150" s="1"/>
  <c r="U146"/>
  <c r="T146"/>
  <c r="I149" s="1"/>
  <c r="R146"/>
  <c r="Q146"/>
  <c r="P146" s="1"/>
  <c r="O146"/>
  <c r="K148"/>
  <c r="J148" s="1"/>
  <c r="N146"/>
  <c r="L146"/>
  <c r="K147"/>
  <c r="J147" s="1"/>
  <c r="Z145"/>
  <c r="X145"/>
  <c r="W145"/>
  <c r="F150" s="1"/>
  <c r="U145"/>
  <c r="H150"/>
  <c r="G150" s="1"/>
  <c r="T145"/>
  <c r="F149" s="1"/>
  <c r="R145"/>
  <c r="H149"/>
  <c r="G149" s="1"/>
  <c r="Q145"/>
  <c r="P145" s="1"/>
  <c r="O145"/>
  <c r="N145"/>
  <c r="L145"/>
  <c r="Z144"/>
  <c r="C151" s="1"/>
  <c r="X144"/>
  <c r="W144"/>
  <c r="U144"/>
  <c r="T144"/>
  <c r="C149" s="1"/>
  <c r="R144"/>
  <c r="Q144"/>
  <c r="P144" s="1"/>
  <c r="O144"/>
  <c r="E148"/>
  <c r="D148" s="1"/>
  <c r="N144"/>
  <c r="L144"/>
  <c r="E147"/>
  <c r="D147" s="1"/>
  <c r="K144"/>
  <c r="C146" s="1"/>
  <c r="I144"/>
  <c r="E146"/>
  <c r="D146" s="1"/>
  <c r="H144"/>
  <c r="G144" s="1"/>
  <c r="F144"/>
  <c r="Z140"/>
  <c r="X140"/>
  <c r="Z139"/>
  <c r="R141" s="1"/>
  <c r="X139"/>
  <c r="T141"/>
  <c r="S141" s="1"/>
  <c r="W139"/>
  <c r="R140" s="1"/>
  <c r="U139"/>
  <c r="T140"/>
  <c r="S140" s="1"/>
  <c r="Z138"/>
  <c r="X138"/>
  <c r="Q141"/>
  <c r="P141" s="1"/>
  <c r="W138"/>
  <c r="O140" s="1"/>
  <c r="U138"/>
  <c r="Q140"/>
  <c r="P140" s="1"/>
  <c r="T138"/>
  <c r="R138"/>
  <c r="Q139"/>
  <c r="P139" s="1"/>
  <c r="Z137"/>
  <c r="L141" s="1"/>
  <c r="X137"/>
  <c r="W137"/>
  <c r="L140" s="1"/>
  <c r="U137"/>
  <c r="T137"/>
  <c r="R137"/>
  <c r="Q137"/>
  <c r="L138" s="1"/>
  <c r="O137"/>
  <c r="Z136"/>
  <c r="X136"/>
  <c r="W136"/>
  <c r="I140" s="1"/>
  <c r="U136"/>
  <c r="T136"/>
  <c r="R136"/>
  <c r="Q136"/>
  <c r="I138" s="1"/>
  <c r="O136"/>
  <c r="K138"/>
  <c r="J138" s="1"/>
  <c r="N136"/>
  <c r="I137" s="1"/>
  <c r="L136"/>
  <c r="K137"/>
  <c r="J137" s="1"/>
  <c r="Z135"/>
  <c r="X135"/>
  <c r="H141"/>
  <c r="G141" s="1"/>
  <c r="W135"/>
  <c r="F140" s="1"/>
  <c r="U135"/>
  <c r="H140"/>
  <c r="G140" s="1"/>
  <c r="T135"/>
  <c r="S135" s="1"/>
  <c r="R135"/>
  <c r="Q135"/>
  <c r="O135"/>
  <c r="N135"/>
  <c r="F137" s="1"/>
  <c r="L135"/>
  <c r="Z134"/>
  <c r="X134"/>
  <c r="W134"/>
  <c r="C140" s="1"/>
  <c r="U134"/>
  <c r="T134"/>
  <c r="R134"/>
  <c r="Q134"/>
  <c r="C138" s="1"/>
  <c r="O134"/>
  <c r="E138"/>
  <c r="D138" s="1"/>
  <c r="N134"/>
  <c r="C137" s="1"/>
  <c r="L134"/>
  <c r="E137"/>
  <c r="D137" s="1"/>
  <c r="K134"/>
  <c r="J134" s="1"/>
  <c r="I134"/>
  <c r="H134"/>
  <c r="F134"/>
  <c r="Z130"/>
  <c r="U131" s="1"/>
  <c r="X130"/>
  <c r="Z129"/>
  <c r="R131" s="1"/>
  <c r="X129"/>
  <c r="T131" s="1"/>
  <c r="S131" s="1"/>
  <c r="W129"/>
  <c r="R130" s="1"/>
  <c r="U129"/>
  <c r="T130" s="1"/>
  <c r="S130" s="1"/>
  <c r="Z128"/>
  <c r="X128"/>
  <c r="Q131" s="1"/>
  <c r="P131" s="1"/>
  <c r="W128"/>
  <c r="O130" s="1"/>
  <c r="U128"/>
  <c r="T128"/>
  <c r="R128"/>
  <c r="Z127"/>
  <c r="Y127" s="1"/>
  <c r="X127"/>
  <c r="N131" s="1"/>
  <c r="W127"/>
  <c r="U127"/>
  <c r="N130" s="1"/>
  <c r="M130" s="1"/>
  <c r="T127"/>
  <c r="L129" s="1"/>
  <c r="R127"/>
  <c r="Q127"/>
  <c r="L128" s="1"/>
  <c r="O127"/>
  <c r="Z126"/>
  <c r="I131" s="1"/>
  <c r="X126"/>
  <c r="W126"/>
  <c r="I130" s="1"/>
  <c r="U126"/>
  <c r="K130" s="1"/>
  <c r="J130" s="1"/>
  <c r="K129"/>
  <c r="J129" s="1"/>
  <c r="Q126"/>
  <c r="P126" s="1"/>
  <c r="O126"/>
  <c r="N126"/>
  <c r="L126"/>
  <c r="Z125"/>
  <c r="F131" s="1"/>
  <c r="X125"/>
  <c r="H131" s="1"/>
  <c r="G131" s="1"/>
  <c r="W125"/>
  <c r="F130" s="1"/>
  <c r="U125"/>
  <c r="H130" s="1"/>
  <c r="T125"/>
  <c r="S125" s="1"/>
  <c r="R125"/>
  <c r="Q125"/>
  <c r="O125"/>
  <c r="N125"/>
  <c r="L125"/>
  <c r="W124"/>
  <c r="C130" s="1"/>
  <c r="U124"/>
  <c r="E130" s="1"/>
  <c r="D130" s="1"/>
  <c r="T124"/>
  <c r="C129" s="1"/>
  <c r="R124"/>
  <c r="E129" s="1"/>
  <c r="Q124"/>
  <c r="P124" s="1"/>
  <c r="O124"/>
  <c r="N124"/>
  <c r="L124"/>
  <c r="K124"/>
  <c r="J124" s="1"/>
  <c r="I124"/>
  <c r="E126"/>
  <c r="D126" s="1"/>
  <c r="H124"/>
  <c r="F124"/>
  <c r="E125" s="1"/>
  <c r="D125" s="1"/>
  <c r="Z120"/>
  <c r="Y120" s="1"/>
  <c r="X120"/>
  <c r="Z119"/>
  <c r="R121" s="1"/>
  <c r="X119"/>
  <c r="T121" s="1"/>
  <c r="S121" s="1"/>
  <c r="W119"/>
  <c r="U119"/>
  <c r="T120" s="1"/>
  <c r="S120" s="1"/>
  <c r="Z118"/>
  <c r="X118"/>
  <c r="Q121" s="1"/>
  <c r="P121" s="1"/>
  <c r="W118"/>
  <c r="U118"/>
  <c r="Q120" s="1"/>
  <c r="P120" s="1"/>
  <c r="T118"/>
  <c r="R118"/>
  <c r="Q119" s="1"/>
  <c r="P119" s="1"/>
  <c r="Z117"/>
  <c r="X117"/>
  <c r="N121" s="1"/>
  <c r="M121" s="1"/>
  <c r="W117"/>
  <c r="V117" s="1"/>
  <c r="U117"/>
  <c r="T117"/>
  <c r="R117"/>
  <c r="Q117"/>
  <c r="O117"/>
  <c r="N118" s="1"/>
  <c r="Z116"/>
  <c r="Y116" s="1"/>
  <c r="X116"/>
  <c r="K121" s="1"/>
  <c r="J121" s="1"/>
  <c r="W116"/>
  <c r="I120" s="1"/>
  <c r="U116"/>
  <c r="K120" s="1"/>
  <c r="J120" s="1"/>
  <c r="T116"/>
  <c r="R116"/>
  <c r="K119" s="1"/>
  <c r="J119" s="1"/>
  <c r="Q116"/>
  <c r="I118" s="1"/>
  <c r="O116"/>
  <c r="K118" s="1"/>
  <c r="J118" s="1"/>
  <c r="N116"/>
  <c r="L116"/>
  <c r="Z115"/>
  <c r="X115"/>
  <c r="H121" s="1"/>
  <c r="G121" s="1"/>
  <c r="W115"/>
  <c r="F120" s="1"/>
  <c r="U115"/>
  <c r="H120" s="1"/>
  <c r="T115"/>
  <c r="F119" s="1"/>
  <c r="R115"/>
  <c r="H119" s="1"/>
  <c r="Q115"/>
  <c r="F118" s="1"/>
  <c r="O115"/>
  <c r="H118" s="1"/>
  <c r="G118" s="1"/>
  <c r="N115"/>
  <c r="F117" s="1"/>
  <c r="L115"/>
  <c r="Z114"/>
  <c r="C121" s="1"/>
  <c r="X114"/>
  <c r="E121" s="1"/>
  <c r="W114"/>
  <c r="C120" s="1"/>
  <c r="U114"/>
  <c r="T114"/>
  <c r="C119" s="1"/>
  <c r="R114"/>
  <c r="E119" s="1"/>
  <c r="D119" s="1"/>
  <c r="Q114"/>
  <c r="C118" s="1"/>
  <c r="O114"/>
  <c r="E118" s="1"/>
  <c r="D118" s="1"/>
  <c r="N114"/>
  <c r="L114"/>
  <c r="K114"/>
  <c r="I114"/>
  <c r="E116" s="1"/>
  <c r="D116" s="1"/>
  <c r="H114"/>
  <c r="G114" s="1"/>
  <c r="F114"/>
  <c r="E115" s="1"/>
  <c r="Z110"/>
  <c r="U111" s="1"/>
  <c r="X110"/>
  <c r="W111" s="1"/>
  <c r="V111" s="1"/>
  <c r="Z109"/>
  <c r="Y109" s="1"/>
  <c r="X109"/>
  <c r="T111" s="1"/>
  <c r="S111" s="1"/>
  <c r="W109"/>
  <c r="R110" s="1"/>
  <c r="U109"/>
  <c r="T110" s="1"/>
  <c r="S110" s="1"/>
  <c r="Z108"/>
  <c r="O111" s="1"/>
  <c r="X108"/>
  <c r="Q111" s="1"/>
  <c r="P111" s="1"/>
  <c r="W108"/>
  <c r="V108" s="1"/>
  <c r="U108"/>
  <c r="Q110" s="1"/>
  <c r="P110" s="1"/>
  <c r="T108"/>
  <c r="R108"/>
  <c r="Q109" s="1"/>
  <c r="P109" s="1"/>
  <c r="Z107"/>
  <c r="L111" s="1"/>
  <c r="X107"/>
  <c r="N111" s="1"/>
  <c r="M111" s="1"/>
  <c r="W107"/>
  <c r="L110" s="1"/>
  <c r="U107"/>
  <c r="N110" s="1"/>
  <c r="T107"/>
  <c r="S107" s="1"/>
  <c r="R107"/>
  <c r="N109" s="1"/>
  <c r="M109" s="1"/>
  <c r="Q107"/>
  <c r="L108" s="1"/>
  <c r="O107"/>
  <c r="N108" s="1"/>
  <c r="Z106"/>
  <c r="I111" s="1"/>
  <c r="X106"/>
  <c r="K111" s="1"/>
  <c r="J111" s="1"/>
  <c r="W106"/>
  <c r="V106" s="1"/>
  <c r="U106"/>
  <c r="T106"/>
  <c r="I109" s="1"/>
  <c r="R106"/>
  <c r="Q106"/>
  <c r="I108" s="1"/>
  <c r="O106"/>
  <c r="K108" s="1"/>
  <c r="J108" s="1"/>
  <c r="N106"/>
  <c r="I107" s="1"/>
  <c r="L106"/>
  <c r="K107" s="1"/>
  <c r="J107" s="1"/>
  <c r="Z105"/>
  <c r="Y105" s="1"/>
  <c r="X105"/>
  <c r="H111" s="1"/>
  <c r="G111" s="1"/>
  <c r="W105"/>
  <c r="F110" s="1"/>
  <c r="U105"/>
  <c r="T105"/>
  <c r="S105" s="1"/>
  <c r="R105"/>
  <c r="H109" s="1"/>
  <c r="Q105"/>
  <c r="P105" s="1"/>
  <c r="O105"/>
  <c r="H108" s="1"/>
  <c r="G108" s="1"/>
  <c r="N105"/>
  <c r="F107" s="1"/>
  <c r="L105"/>
  <c r="H107" s="1"/>
  <c r="G107" s="1"/>
  <c r="Z104"/>
  <c r="X104"/>
  <c r="E111" s="1"/>
  <c r="W104"/>
  <c r="C110" s="1"/>
  <c r="U104"/>
  <c r="T104"/>
  <c r="R104"/>
  <c r="Q104"/>
  <c r="P104" s="1"/>
  <c r="O104"/>
  <c r="E108" s="1"/>
  <c r="D108" s="1"/>
  <c r="N104"/>
  <c r="L104"/>
  <c r="E107" s="1"/>
  <c r="K104"/>
  <c r="I104"/>
  <c r="H104"/>
  <c r="C105" s="1"/>
  <c r="F104"/>
  <c r="Z100"/>
  <c r="U101" s="1"/>
  <c r="X100"/>
  <c r="W101" s="1"/>
  <c r="V101" s="1"/>
  <c r="Z99"/>
  <c r="R101" s="1"/>
  <c r="X99"/>
  <c r="W99"/>
  <c r="R100" s="1"/>
  <c r="U99"/>
  <c r="T100" s="1"/>
  <c r="S100" s="1"/>
  <c r="Q101"/>
  <c r="P101" s="1"/>
  <c r="Q100"/>
  <c r="P100" s="1"/>
  <c r="Q99"/>
  <c r="P99" s="1"/>
  <c r="Z97"/>
  <c r="X97"/>
  <c r="W97"/>
  <c r="U97"/>
  <c r="T97"/>
  <c r="R97"/>
  <c r="N99" s="1"/>
  <c r="Z96"/>
  <c r="X96"/>
  <c r="W96"/>
  <c r="V96" s="1"/>
  <c r="U96"/>
  <c r="T96"/>
  <c r="R96"/>
  <c r="N96"/>
  <c r="L96"/>
  <c r="K97" s="1"/>
  <c r="Z95"/>
  <c r="X95"/>
  <c r="H101" s="1"/>
  <c r="G101" s="1"/>
  <c r="W95"/>
  <c r="U95"/>
  <c r="H100" s="1"/>
  <c r="T95"/>
  <c r="R95"/>
  <c r="N95"/>
  <c r="L95"/>
  <c r="H97" s="1"/>
  <c r="G97" s="1"/>
  <c r="Z94"/>
  <c r="X94"/>
  <c r="E101" s="1"/>
  <c r="W94"/>
  <c r="U94"/>
  <c r="E100" s="1"/>
  <c r="D100" s="1"/>
  <c r="T94"/>
  <c r="R94"/>
  <c r="E99" s="1"/>
  <c r="D99" s="1"/>
  <c r="N94"/>
  <c r="L94"/>
  <c r="E97" s="1"/>
  <c r="D97" s="1"/>
  <c r="K94"/>
  <c r="I94"/>
  <c r="H94"/>
  <c r="F94"/>
  <c r="AD94" s="1"/>
  <c r="Z90"/>
  <c r="X90"/>
  <c r="Z89"/>
  <c r="X89"/>
  <c r="T91" s="1"/>
  <c r="S91" s="1"/>
  <c r="W89"/>
  <c r="U89"/>
  <c r="T90" s="1"/>
  <c r="S90" s="1"/>
  <c r="Z88"/>
  <c r="X88"/>
  <c r="Q91" s="1"/>
  <c r="P91" s="1"/>
  <c r="W88"/>
  <c r="O90" s="1"/>
  <c r="U88"/>
  <c r="T88"/>
  <c r="R88"/>
  <c r="Z87"/>
  <c r="X87"/>
  <c r="N91" s="1"/>
  <c r="W87"/>
  <c r="U87"/>
  <c r="N90" s="1"/>
  <c r="M90" s="1"/>
  <c r="T87"/>
  <c r="R87"/>
  <c r="N89" s="1"/>
  <c r="M89" s="1"/>
  <c r="Q87"/>
  <c r="L88" s="1"/>
  <c r="O87"/>
  <c r="Z86"/>
  <c r="X86"/>
  <c r="K91" s="1"/>
  <c r="J91" s="1"/>
  <c r="W86"/>
  <c r="U86"/>
  <c r="K90" s="1"/>
  <c r="J90" s="1"/>
  <c r="T86"/>
  <c r="S86" s="1"/>
  <c r="R86"/>
  <c r="K89" s="1"/>
  <c r="Q86"/>
  <c r="O86"/>
  <c r="K88" s="1"/>
  <c r="J88" s="1"/>
  <c r="N86"/>
  <c r="L86"/>
  <c r="K87" s="1"/>
  <c r="J87" s="1"/>
  <c r="Z85"/>
  <c r="X85"/>
  <c r="H91" s="1"/>
  <c r="G91" s="1"/>
  <c r="W85"/>
  <c r="U85"/>
  <c r="H90" s="1"/>
  <c r="T85"/>
  <c r="R85"/>
  <c r="H89" s="1"/>
  <c r="G89" s="1"/>
  <c r="Q85"/>
  <c r="O85"/>
  <c r="H88" s="1"/>
  <c r="N85"/>
  <c r="L85"/>
  <c r="Z84"/>
  <c r="X84"/>
  <c r="W84"/>
  <c r="U84"/>
  <c r="E90" s="1"/>
  <c r="D90" s="1"/>
  <c r="T84"/>
  <c r="R84"/>
  <c r="E89" s="1"/>
  <c r="D89" s="1"/>
  <c r="Q84"/>
  <c r="O84"/>
  <c r="N84"/>
  <c r="L84"/>
  <c r="K84"/>
  <c r="I84"/>
  <c r="E86" s="1"/>
  <c r="D86" s="1"/>
  <c r="H84"/>
  <c r="F84"/>
  <c r="E85" s="1"/>
  <c r="Z80"/>
  <c r="X80"/>
  <c r="W81" s="1"/>
  <c r="V81" s="1"/>
  <c r="Z79"/>
  <c r="X79"/>
  <c r="T81" s="1"/>
  <c r="S81" s="1"/>
  <c r="W79"/>
  <c r="U79"/>
  <c r="T80" s="1"/>
  <c r="S80" s="1"/>
  <c r="Z78"/>
  <c r="X78"/>
  <c r="Q81" s="1"/>
  <c r="P81" s="1"/>
  <c r="W78"/>
  <c r="U78"/>
  <c r="Q80" s="1"/>
  <c r="P80" s="1"/>
  <c r="T78"/>
  <c r="R78"/>
  <c r="Q79" s="1"/>
  <c r="P79" s="1"/>
  <c r="Z77"/>
  <c r="X77"/>
  <c r="N81" s="1"/>
  <c r="W77"/>
  <c r="U77"/>
  <c r="N80" s="1"/>
  <c r="M80" s="1"/>
  <c r="T77"/>
  <c r="R77"/>
  <c r="N79" s="1"/>
  <c r="M79" s="1"/>
  <c r="Q77"/>
  <c r="O77"/>
  <c r="N78" s="1"/>
  <c r="M78" s="1"/>
  <c r="Z76"/>
  <c r="X76"/>
  <c r="K81" s="1"/>
  <c r="J81" s="1"/>
  <c r="W76"/>
  <c r="U76"/>
  <c r="K80" s="1"/>
  <c r="J80" s="1"/>
  <c r="T76"/>
  <c r="R76"/>
  <c r="K79" s="1"/>
  <c r="Q76"/>
  <c r="O76"/>
  <c r="K78" s="1"/>
  <c r="J78" s="1"/>
  <c r="N76"/>
  <c r="L76"/>
  <c r="K77" s="1"/>
  <c r="J77" s="1"/>
  <c r="Z75"/>
  <c r="X75"/>
  <c r="H81" s="1"/>
  <c r="G81" s="1"/>
  <c r="W75"/>
  <c r="U75"/>
  <c r="H80" s="1"/>
  <c r="T75"/>
  <c r="R75"/>
  <c r="H79" s="1"/>
  <c r="G79" s="1"/>
  <c r="Q75"/>
  <c r="O75"/>
  <c r="H78" s="1"/>
  <c r="N75"/>
  <c r="L75"/>
  <c r="H77" s="1"/>
  <c r="Z74"/>
  <c r="X74"/>
  <c r="E81" s="1"/>
  <c r="D81" s="1"/>
  <c r="W74"/>
  <c r="U74"/>
  <c r="E80" s="1"/>
  <c r="D80" s="1"/>
  <c r="T74"/>
  <c r="C79" s="1"/>
  <c r="Q74"/>
  <c r="O74"/>
  <c r="N74"/>
  <c r="C77" s="1"/>
  <c r="L74"/>
  <c r="K74"/>
  <c r="C76" s="1"/>
  <c r="I74"/>
  <c r="E76" s="1"/>
  <c r="D76" s="1"/>
  <c r="H74"/>
  <c r="C75" s="1"/>
  <c r="F74"/>
  <c r="E75" s="1"/>
  <c r="Z70"/>
  <c r="U71" s="1"/>
  <c r="X70"/>
  <c r="W71" s="1"/>
  <c r="V71" s="1"/>
  <c r="Z69"/>
  <c r="R71" s="1"/>
  <c r="X69"/>
  <c r="T71" s="1"/>
  <c r="S71" s="1"/>
  <c r="W69"/>
  <c r="R70" s="1"/>
  <c r="Z68"/>
  <c r="X68"/>
  <c r="Q71" s="1"/>
  <c r="P71" s="1"/>
  <c r="W68"/>
  <c r="U68"/>
  <c r="Q70" s="1"/>
  <c r="P70" s="1"/>
  <c r="T68"/>
  <c r="R68"/>
  <c r="Q69" s="1"/>
  <c r="P69" s="1"/>
  <c r="Z67"/>
  <c r="X67"/>
  <c r="W67"/>
  <c r="V67" s="1"/>
  <c r="U67"/>
  <c r="N70" s="1"/>
  <c r="M70" s="1"/>
  <c r="T67"/>
  <c r="L69" s="1"/>
  <c r="R67"/>
  <c r="N69" s="1"/>
  <c r="M69" s="1"/>
  <c r="Q67"/>
  <c r="P67" s="1"/>
  <c r="O67"/>
  <c r="N68" s="1"/>
  <c r="Z66"/>
  <c r="Y66" s="1"/>
  <c r="X66"/>
  <c r="K71" s="1"/>
  <c r="J71" s="1"/>
  <c r="W66"/>
  <c r="I70" s="1"/>
  <c r="U66"/>
  <c r="K70" s="1"/>
  <c r="T66"/>
  <c r="I69" s="1"/>
  <c r="R66"/>
  <c r="K69" s="1"/>
  <c r="Q66"/>
  <c r="O66"/>
  <c r="K68" s="1"/>
  <c r="J68" s="1"/>
  <c r="N66"/>
  <c r="L66"/>
  <c r="K67" s="1"/>
  <c r="J67" s="1"/>
  <c r="Z65"/>
  <c r="F71" s="1"/>
  <c r="X65"/>
  <c r="W65"/>
  <c r="V65" s="1"/>
  <c r="U65"/>
  <c r="H70" s="1"/>
  <c r="G70" s="1"/>
  <c r="T65"/>
  <c r="F69" s="1"/>
  <c r="R65"/>
  <c r="H69" s="1"/>
  <c r="G69" s="1"/>
  <c r="Q65"/>
  <c r="O65"/>
  <c r="H68" s="1"/>
  <c r="G68" s="1"/>
  <c r="N65"/>
  <c r="L65"/>
  <c r="Z64"/>
  <c r="X64"/>
  <c r="E71" s="1"/>
  <c r="W64"/>
  <c r="C70" s="1"/>
  <c r="U64"/>
  <c r="E70" s="1"/>
  <c r="D70" s="1"/>
  <c r="T64"/>
  <c r="S64" s="1"/>
  <c r="R64"/>
  <c r="E69" s="1"/>
  <c r="D69" s="1"/>
  <c r="Q64"/>
  <c r="O64"/>
  <c r="E68" s="1"/>
  <c r="D68" s="1"/>
  <c r="N64"/>
  <c r="C67" s="1"/>
  <c r="L64"/>
  <c r="E67" s="1"/>
  <c r="K64"/>
  <c r="C66" s="1"/>
  <c r="I64"/>
  <c r="E66" s="1"/>
  <c r="D66" s="1"/>
  <c r="H64"/>
  <c r="F64"/>
  <c r="Z60"/>
  <c r="U61" s="1"/>
  <c r="X60"/>
  <c r="Z59"/>
  <c r="R61" s="1"/>
  <c r="X59"/>
  <c r="T61" s="1"/>
  <c r="S61" s="1"/>
  <c r="W59"/>
  <c r="R60" s="1"/>
  <c r="U59"/>
  <c r="T60" s="1"/>
  <c r="S60" s="1"/>
  <c r="Z58"/>
  <c r="X58"/>
  <c r="Q61" s="1"/>
  <c r="P61" s="1"/>
  <c r="W58"/>
  <c r="O60" s="1"/>
  <c r="U58"/>
  <c r="T58"/>
  <c r="O59" s="1"/>
  <c r="R58"/>
  <c r="Z57"/>
  <c r="Y57" s="1"/>
  <c r="X57"/>
  <c r="N61" s="1"/>
  <c r="W57"/>
  <c r="U57"/>
  <c r="N60" s="1"/>
  <c r="M60" s="1"/>
  <c r="T57"/>
  <c r="L59" s="1"/>
  <c r="R57"/>
  <c r="Q57"/>
  <c r="L58" s="1"/>
  <c r="O57"/>
  <c r="Z56"/>
  <c r="I61" s="1"/>
  <c r="X56"/>
  <c r="K61" s="1"/>
  <c r="J61" s="1"/>
  <c r="W56"/>
  <c r="V56" s="1"/>
  <c r="U56"/>
  <c r="K60" s="1"/>
  <c r="J60" s="1"/>
  <c r="T56"/>
  <c r="R56"/>
  <c r="K59" s="1"/>
  <c r="Q56"/>
  <c r="I58" s="1"/>
  <c r="O56"/>
  <c r="K58" s="1"/>
  <c r="J58" s="1"/>
  <c r="N56"/>
  <c r="I57" s="1"/>
  <c r="L56"/>
  <c r="Z55"/>
  <c r="Y55" s="1"/>
  <c r="X55"/>
  <c r="H61" s="1"/>
  <c r="G61" s="1"/>
  <c r="W55"/>
  <c r="U55"/>
  <c r="H60" s="1"/>
  <c r="T55"/>
  <c r="F59" s="1"/>
  <c r="R55"/>
  <c r="Q55"/>
  <c r="F58" s="1"/>
  <c r="O55"/>
  <c r="N55"/>
  <c r="F57" s="1"/>
  <c r="L55"/>
  <c r="Z54"/>
  <c r="C61" s="1"/>
  <c r="X54"/>
  <c r="W54"/>
  <c r="V54" s="1"/>
  <c r="U54"/>
  <c r="E60" s="1"/>
  <c r="D60" s="1"/>
  <c r="T54"/>
  <c r="R54"/>
  <c r="E59" s="1"/>
  <c r="D59" s="1"/>
  <c r="Q54"/>
  <c r="C58" s="1"/>
  <c r="O54"/>
  <c r="N54"/>
  <c r="M54" s="1"/>
  <c r="L54"/>
  <c r="K54"/>
  <c r="J54" s="1"/>
  <c r="I54"/>
  <c r="E56" s="1"/>
  <c r="D56" s="1"/>
  <c r="H54"/>
  <c r="F54"/>
  <c r="E55" s="1"/>
  <c r="Z50"/>
  <c r="U51" s="1"/>
  <c r="X50"/>
  <c r="W51" s="1"/>
  <c r="V51" s="1"/>
  <c r="Z49"/>
  <c r="R51" s="1"/>
  <c r="X49"/>
  <c r="W49"/>
  <c r="R50" s="1"/>
  <c r="U49"/>
  <c r="Z48"/>
  <c r="O51" s="1"/>
  <c r="X48"/>
  <c r="W48"/>
  <c r="V48" s="1"/>
  <c r="U48"/>
  <c r="Q50" s="1"/>
  <c r="T48"/>
  <c r="R48"/>
  <c r="Q49" s="1"/>
  <c r="P49" s="1"/>
  <c r="Z47"/>
  <c r="L51" s="1"/>
  <c r="X47"/>
  <c r="W47"/>
  <c r="L50" s="1"/>
  <c r="U47"/>
  <c r="N50" s="1"/>
  <c r="M50" s="1"/>
  <c r="T47"/>
  <c r="L49" s="1"/>
  <c r="R47"/>
  <c r="N49" s="1"/>
  <c r="M49" s="1"/>
  <c r="Q47"/>
  <c r="L48" s="1"/>
  <c r="O47"/>
  <c r="N48" s="1"/>
  <c r="Z46"/>
  <c r="I51" s="1"/>
  <c r="X46"/>
  <c r="K51" s="1"/>
  <c r="J51" s="1"/>
  <c r="W46"/>
  <c r="I50" s="1"/>
  <c r="U46"/>
  <c r="K50" s="1"/>
  <c r="J50" s="1"/>
  <c r="T46"/>
  <c r="I49" s="1"/>
  <c r="R46"/>
  <c r="Q46"/>
  <c r="I48" s="1"/>
  <c r="O46"/>
  <c r="K48" s="1"/>
  <c r="J48" s="1"/>
  <c r="N46"/>
  <c r="I47" s="1"/>
  <c r="L46"/>
  <c r="K47" s="1"/>
  <c r="J47" s="1"/>
  <c r="Z45"/>
  <c r="Y45" s="1"/>
  <c r="X45"/>
  <c r="W45"/>
  <c r="F50" s="1"/>
  <c r="U45"/>
  <c r="T45"/>
  <c r="F49" s="1"/>
  <c r="R45"/>
  <c r="H49" s="1"/>
  <c r="Q45"/>
  <c r="F48" s="1"/>
  <c r="O45"/>
  <c r="H48" s="1"/>
  <c r="G48" s="1"/>
  <c r="N45"/>
  <c r="F47" s="1"/>
  <c r="L45"/>
  <c r="H47" s="1"/>
  <c r="G47" s="1"/>
  <c r="Z44"/>
  <c r="C51" s="1"/>
  <c r="X44"/>
  <c r="E51" s="1"/>
  <c r="W44"/>
  <c r="V44" s="1"/>
  <c r="U44"/>
  <c r="T44"/>
  <c r="C49" s="1"/>
  <c r="R44"/>
  <c r="Q44"/>
  <c r="C48" s="1"/>
  <c r="O44"/>
  <c r="E48" s="1"/>
  <c r="D48" s="1"/>
  <c r="N44"/>
  <c r="C47" s="1"/>
  <c r="L44"/>
  <c r="E47" s="1"/>
  <c r="K44"/>
  <c r="J44" s="1"/>
  <c r="I44"/>
  <c r="H44"/>
  <c r="C45" s="1"/>
  <c r="F44"/>
  <c r="Z40"/>
  <c r="U41" s="1"/>
  <c r="X40"/>
  <c r="Z39"/>
  <c r="Y39" s="1"/>
  <c r="X39"/>
  <c r="T41" s="1"/>
  <c r="S41" s="1"/>
  <c r="W39"/>
  <c r="U39"/>
  <c r="T40" s="1"/>
  <c r="S40" s="1"/>
  <c r="Z38"/>
  <c r="O41" s="1"/>
  <c r="X38"/>
  <c r="Q41" s="1"/>
  <c r="P41" s="1"/>
  <c r="W38"/>
  <c r="O40" s="1"/>
  <c r="U38"/>
  <c r="T38"/>
  <c r="R38"/>
  <c r="Z37"/>
  <c r="Y37" s="1"/>
  <c r="X37"/>
  <c r="N41" s="1"/>
  <c r="W37"/>
  <c r="L40" s="1"/>
  <c r="U37"/>
  <c r="N40" s="1"/>
  <c r="M40" s="1"/>
  <c r="T37"/>
  <c r="L39" s="1"/>
  <c r="R37"/>
  <c r="Q37"/>
  <c r="P37" s="1"/>
  <c r="O37"/>
  <c r="Z36"/>
  <c r="X36"/>
  <c r="W36"/>
  <c r="V36" s="1"/>
  <c r="U36"/>
  <c r="K40" s="1"/>
  <c r="J40" s="1"/>
  <c r="T36"/>
  <c r="I39" s="1"/>
  <c r="R36"/>
  <c r="K39" s="1"/>
  <c r="Q36"/>
  <c r="I38" s="1"/>
  <c r="O36"/>
  <c r="K38" s="1"/>
  <c r="N36"/>
  <c r="I37" s="1"/>
  <c r="L36"/>
  <c r="Z35"/>
  <c r="F41" s="1"/>
  <c r="X35"/>
  <c r="H41" s="1"/>
  <c r="G41" s="1"/>
  <c r="W35"/>
  <c r="F40" s="1"/>
  <c r="U35"/>
  <c r="H40" s="1"/>
  <c r="T35"/>
  <c r="S35" s="1"/>
  <c r="R35"/>
  <c r="H39" s="1"/>
  <c r="G39" s="1"/>
  <c r="Q35"/>
  <c r="O35"/>
  <c r="N35"/>
  <c r="L35"/>
  <c r="H37" s="1"/>
  <c r="G37" s="1"/>
  <c r="Z34"/>
  <c r="X34"/>
  <c r="W34"/>
  <c r="V34" s="1"/>
  <c r="U34"/>
  <c r="E40" s="1"/>
  <c r="D40" s="1"/>
  <c r="T34"/>
  <c r="C39" s="1"/>
  <c r="R34"/>
  <c r="E39" s="1"/>
  <c r="D39" s="1"/>
  <c r="Q34"/>
  <c r="C38" s="1"/>
  <c r="O34"/>
  <c r="N34"/>
  <c r="L34"/>
  <c r="K34"/>
  <c r="J34" s="1"/>
  <c r="I34"/>
  <c r="E36" s="1"/>
  <c r="D36" s="1"/>
  <c r="H34"/>
  <c r="C35" s="1"/>
  <c r="F34"/>
  <c r="E35" s="1"/>
  <c r="Z30"/>
  <c r="U31" s="1"/>
  <c r="X30"/>
  <c r="W31" s="1"/>
  <c r="V31" s="1"/>
  <c r="Z29"/>
  <c r="Y29" s="1"/>
  <c r="X29"/>
  <c r="W29"/>
  <c r="R30" s="1"/>
  <c r="U29"/>
  <c r="Z28"/>
  <c r="O31" s="1"/>
  <c r="X28"/>
  <c r="W28"/>
  <c r="U28"/>
  <c r="Q30" s="1"/>
  <c r="P30" s="1"/>
  <c r="T28"/>
  <c r="R28"/>
  <c r="Q29" s="1"/>
  <c r="P29" s="1"/>
  <c r="Z27"/>
  <c r="X27"/>
  <c r="W27"/>
  <c r="L30" s="1"/>
  <c r="U27"/>
  <c r="T27"/>
  <c r="L29" s="1"/>
  <c r="R27"/>
  <c r="N29" s="1"/>
  <c r="M29" s="1"/>
  <c r="Q27"/>
  <c r="L28" s="1"/>
  <c r="O27"/>
  <c r="N28" s="1"/>
  <c r="Z26"/>
  <c r="I31" s="1"/>
  <c r="X26"/>
  <c r="K31" s="1"/>
  <c r="J31" s="1"/>
  <c r="W26"/>
  <c r="V26" s="1"/>
  <c r="U26"/>
  <c r="K30" s="1"/>
  <c r="T26"/>
  <c r="I29" s="1"/>
  <c r="R26"/>
  <c r="K29" s="1"/>
  <c r="Q26"/>
  <c r="I28" s="1"/>
  <c r="O26"/>
  <c r="K28" s="1"/>
  <c r="J28" s="1"/>
  <c r="N26"/>
  <c r="I27" s="1"/>
  <c r="L26"/>
  <c r="K27" s="1"/>
  <c r="J27" s="1"/>
  <c r="Z25"/>
  <c r="Y25" s="1"/>
  <c r="X25"/>
  <c r="H31" s="1"/>
  <c r="G31" s="1"/>
  <c r="W25"/>
  <c r="F30" s="1"/>
  <c r="U25"/>
  <c r="T25"/>
  <c r="F29" s="1"/>
  <c r="R25"/>
  <c r="H29" s="1"/>
  <c r="G29" s="1"/>
  <c r="Q25"/>
  <c r="F28" s="1"/>
  <c r="O25"/>
  <c r="H28" s="1"/>
  <c r="G28" s="1"/>
  <c r="N25"/>
  <c r="F27" s="1"/>
  <c r="L25"/>
  <c r="H27" s="1"/>
  <c r="G27" s="1"/>
  <c r="Z24"/>
  <c r="C31" s="1"/>
  <c r="X24"/>
  <c r="E31" s="1"/>
  <c r="W24"/>
  <c r="V24" s="1"/>
  <c r="U24"/>
  <c r="T24"/>
  <c r="C29" s="1"/>
  <c r="R24"/>
  <c r="E29" s="1"/>
  <c r="D29" s="1"/>
  <c r="Q24"/>
  <c r="P24" s="1"/>
  <c r="O24"/>
  <c r="E28" s="1"/>
  <c r="D28" s="1"/>
  <c r="N24"/>
  <c r="C27" s="1"/>
  <c r="L24"/>
  <c r="E27" s="1"/>
  <c r="K24"/>
  <c r="I24"/>
  <c r="E26" s="1"/>
  <c r="D26" s="1"/>
  <c r="H24"/>
  <c r="F24"/>
  <c r="E25" s="1"/>
  <c r="Z20"/>
  <c r="U21" s="1"/>
  <c r="X20"/>
  <c r="W21" s="1"/>
  <c r="V21" s="1"/>
  <c r="Z19"/>
  <c r="Y19" s="1"/>
  <c r="X19"/>
  <c r="T21" s="1"/>
  <c r="S21" s="1"/>
  <c r="W19"/>
  <c r="U19"/>
  <c r="T20" s="1"/>
  <c r="S20" s="1"/>
  <c r="Z18"/>
  <c r="O21" s="1"/>
  <c r="X18"/>
  <c r="Q21" s="1"/>
  <c r="P21" s="1"/>
  <c r="W18"/>
  <c r="V18" s="1"/>
  <c r="U18"/>
  <c r="T18"/>
  <c r="O19" s="1"/>
  <c r="R18"/>
  <c r="Z17"/>
  <c r="L21" s="1"/>
  <c r="X17"/>
  <c r="N21" s="1"/>
  <c r="M21" s="1"/>
  <c r="W17"/>
  <c r="L20" s="1"/>
  <c r="U17"/>
  <c r="N20" s="1"/>
  <c r="M20" s="1"/>
  <c r="T17"/>
  <c r="S17" s="1"/>
  <c r="R17"/>
  <c r="Q17"/>
  <c r="L18" s="1"/>
  <c r="O17"/>
  <c r="N18" s="1"/>
  <c r="Z16"/>
  <c r="X16"/>
  <c r="K21" s="1"/>
  <c r="J21" s="1"/>
  <c r="W16"/>
  <c r="I20" s="1"/>
  <c r="U16"/>
  <c r="K20" s="1"/>
  <c r="J20" s="1"/>
  <c r="T16"/>
  <c r="I19" s="1"/>
  <c r="R16"/>
  <c r="K19" s="1"/>
  <c r="Q16"/>
  <c r="P16" s="1"/>
  <c r="O16"/>
  <c r="K18" s="1"/>
  <c r="J18" s="1"/>
  <c r="N16"/>
  <c r="L16"/>
  <c r="Z15"/>
  <c r="Y15" s="1"/>
  <c r="X15"/>
  <c r="H21" s="1"/>
  <c r="G21" s="1"/>
  <c r="W15"/>
  <c r="F20" s="1"/>
  <c r="U15"/>
  <c r="H20" s="1"/>
  <c r="T15"/>
  <c r="S15" s="1"/>
  <c r="R15"/>
  <c r="H19" s="1"/>
  <c r="G19" s="1"/>
  <c r="Q15"/>
  <c r="O15"/>
  <c r="H18" s="1"/>
  <c r="G18" s="1"/>
  <c r="N15"/>
  <c r="F17" s="1"/>
  <c r="L15"/>
  <c r="Z14"/>
  <c r="C21" s="1"/>
  <c r="X14"/>
  <c r="E21" s="1"/>
  <c r="W14"/>
  <c r="V14" s="1"/>
  <c r="U14"/>
  <c r="E20" s="1"/>
  <c r="D20" s="1"/>
  <c r="T14"/>
  <c r="R14"/>
  <c r="E19" s="1"/>
  <c r="D19" s="1"/>
  <c r="Q14"/>
  <c r="C18" s="1"/>
  <c r="O14"/>
  <c r="E18" s="1"/>
  <c r="D18" s="1"/>
  <c r="N14"/>
  <c r="C17" s="1"/>
  <c r="L14"/>
  <c r="K14"/>
  <c r="C16" s="1"/>
  <c r="I14"/>
  <c r="E16" s="1"/>
  <c r="D16" s="1"/>
  <c r="H14"/>
  <c r="C15" s="1"/>
  <c r="F14"/>
  <c r="E15" s="1"/>
  <c r="AH161"/>
  <c r="AH160"/>
  <c r="U161"/>
  <c r="W161"/>
  <c r="V161"/>
  <c r="AH159"/>
  <c r="R161"/>
  <c r="R160"/>
  <c r="AH158"/>
  <c r="O161"/>
  <c r="Q161"/>
  <c r="P161" s="1"/>
  <c r="O160"/>
  <c r="V158"/>
  <c r="O159"/>
  <c r="AH157"/>
  <c r="L161"/>
  <c r="N161"/>
  <c r="M161"/>
  <c r="L160"/>
  <c r="N160"/>
  <c r="M160" s="1"/>
  <c r="L159"/>
  <c r="N159"/>
  <c r="M159"/>
  <c r="L158"/>
  <c r="P157"/>
  <c r="AH156"/>
  <c r="I161"/>
  <c r="AC161" s="1"/>
  <c r="AB161" s="1"/>
  <c r="K161"/>
  <c r="J161"/>
  <c r="I160"/>
  <c r="V156"/>
  <c r="I159"/>
  <c r="I158"/>
  <c r="P156"/>
  <c r="K158"/>
  <c r="J158" s="1"/>
  <c r="I157"/>
  <c r="K157"/>
  <c r="J157"/>
  <c r="AH155"/>
  <c r="F161"/>
  <c r="V155"/>
  <c r="H160"/>
  <c r="G160"/>
  <c r="H159"/>
  <c r="G159" s="1"/>
  <c r="F158"/>
  <c r="AA158" s="1"/>
  <c r="F157"/>
  <c r="J155"/>
  <c r="AH154"/>
  <c r="C160"/>
  <c r="AA160" s="1"/>
  <c r="E160"/>
  <c r="D160" s="1"/>
  <c r="C159"/>
  <c r="AA159" s="1"/>
  <c r="E159"/>
  <c r="D159"/>
  <c r="P154"/>
  <c r="C156"/>
  <c r="AC156" s="1"/>
  <c r="E156"/>
  <c r="D156" s="1"/>
  <c r="C155"/>
  <c r="AD155" s="1"/>
  <c r="E155"/>
  <c r="D155"/>
  <c r="AH151"/>
  <c r="AH150"/>
  <c r="W151"/>
  <c r="V151" s="1"/>
  <c r="AH149"/>
  <c r="R150"/>
  <c r="AH148"/>
  <c r="O151"/>
  <c r="Q151"/>
  <c r="P151"/>
  <c r="V148"/>
  <c r="AH147"/>
  <c r="N151"/>
  <c r="M151" s="1"/>
  <c r="L150"/>
  <c r="L149"/>
  <c r="P147"/>
  <c r="N148"/>
  <c r="M148"/>
  <c r="AH146"/>
  <c r="I151"/>
  <c r="V146"/>
  <c r="K150"/>
  <c r="J150"/>
  <c r="K149"/>
  <c r="J149" s="1"/>
  <c r="I148"/>
  <c r="I147"/>
  <c r="AH145"/>
  <c r="F151"/>
  <c r="H151"/>
  <c r="G151"/>
  <c r="V145"/>
  <c r="F148"/>
  <c r="H148"/>
  <c r="G148" s="1"/>
  <c r="F147"/>
  <c r="H147"/>
  <c r="G147"/>
  <c r="J145"/>
  <c r="AH144"/>
  <c r="E151"/>
  <c r="D151" s="1"/>
  <c r="C150"/>
  <c r="E150"/>
  <c r="D150"/>
  <c r="E149"/>
  <c r="D149" s="1"/>
  <c r="C148"/>
  <c r="C147"/>
  <c r="AC147" s="1"/>
  <c r="C145"/>
  <c r="E145"/>
  <c r="D145" s="1"/>
  <c r="U141"/>
  <c r="W141"/>
  <c r="V141"/>
  <c r="Y139"/>
  <c r="O141"/>
  <c r="O139"/>
  <c r="Y137"/>
  <c r="N141"/>
  <c r="M141"/>
  <c r="N140"/>
  <c r="M140" s="1"/>
  <c r="L139"/>
  <c r="N139"/>
  <c r="M139"/>
  <c r="N138"/>
  <c r="M138" s="1"/>
  <c r="I141"/>
  <c r="K141"/>
  <c r="J141"/>
  <c r="K140"/>
  <c r="J140" s="1"/>
  <c r="I139"/>
  <c r="K139"/>
  <c r="J139"/>
  <c r="P136"/>
  <c r="F141"/>
  <c r="F139"/>
  <c r="H139"/>
  <c r="G139" s="1"/>
  <c r="F138"/>
  <c r="H138"/>
  <c r="G138"/>
  <c r="H137"/>
  <c r="G137" s="1"/>
  <c r="C141"/>
  <c r="E141"/>
  <c r="D141"/>
  <c r="E140"/>
  <c r="D140" s="1"/>
  <c r="C139"/>
  <c r="E139"/>
  <c r="D139"/>
  <c r="P134"/>
  <c r="C136"/>
  <c r="E136"/>
  <c r="D136" s="1"/>
  <c r="C135"/>
  <c r="E135"/>
  <c r="D135"/>
  <c r="W131"/>
  <c r="V131" s="1"/>
  <c r="Y129"/>
  <c r="O131"/>
  <c r="V128"/>
  <c r="Q130"/>
  <c r="P130" s="1"/>
  <c r="O129"/>
  <c r="Q129"/>
  <c r="P129" s="1"/>
  <c r="L131"/>
  <c r="L130"/>
  <c r="S127"/>
  <c r="N129"/>
  <c r="M129"/>
  <c r="N128"/>
  <c r="M128" s="1"/>
  <c r="K131"/>
  <c r="J131" s="1"/>
  <c r="V126"/>
  <c r="I129"/>
  <c r="I128"/>
  <c r="K128"/>
  <c r="J128" s="1"/>
  <c r="I127"/>
  <c r="K127"/>
  <c r="J127"/>
  <c r="Y125"/>
  <c r="F129"/>
  <c r="H129"/>
  <c r="G129" s="1"/>
  <c r="F128"/>
  <c r="H128"/>
  <c r="G128" s="1"/>
  <c r="F127"/>
  <c r="H127"/>
  <c r="G127" s="1"/>
  <c r="C131"/>
  <c r="E131"/>
  <c r="D131"/>
  <c r="V124"/>
  <c r="C128"/>
  <c r="E128"/>
  <c r="D128" s="1"/>
  <c r="C127"/>
  <c r="E127"/>
  <c r="D127" s="1"/>
  <c r="C126"/>
  <c r="C125"/>
  <c r="W121"/>
  <c r="V121" s="1"/>
  <c r="U121"/>
  <c r="I121"/>
  <c r="R120"/>
  <c r="N120"/>
  <c r="M120" s="1"/>
  <c r="L120"/>
  <c r="V119"/>
  <c r="I119"/>
  <c r="O120"/>
  <c r="L118"/>
  <c r="L121"/>
  <c r="L119"/>
  <c r="N119"/>
  <c r="M119" s="1"/>
  <c r="P117"/>
  <c r="K117"/>
  <c r="J117" s="1"/>
  <c r="I117"/>
  <c r="E117"/>
  <c r="D117" s="1"/>
  <c r="C117"/>
  <c r="S116"/>
  <c r="F121"/>
  <c r="V115"/>
  <c r="P115"/>
  <c r="H117"/>
  <c r="G117" s="1"/>
  <c r="J115"/>
  <c r="C115"/>
  <c r="Y114"/>
  <c r="E120"/>
  <c r="D120" s="1"/>
  <c r="S114"/>
  <c r="C116"/>
  <c r="O110"/>
  <c r="O109"/>
  <c r="Y107"/>
  <c r="K110"/>
  <c r="J110" s="1"/>
  <c r="K109"/>
  <c r="J109" s="1"/>
  <c r="P106"/>
  <c r="H110"/>
  <c r="G110" s="1"/>
  <c r="F109"/>
  <c r="F108"/>
  <c r="C111"/>
  <c r="V104"/>
  <c r="E110"/>
  <c r="D110" s="1"/>
  <c r="C109"/>
  <c r="E109"/>
  <c r="D109" s="1"/>
  <c r="C108"/>
  <c r="C107"/>
  <c r="E106"/>
  <c r="D106" s="1"/>
  <c r="E105"/>
  <c r="D105" s="1"/>
  <c r="Y99"/>
  <c r="T101"/>
  <c r="S101" s="1"/>
  <c r="O101"/>
  <c r="O100"/>
  <c r="V98"/>
  <c r="O99"/>
  <c r="L101"/>
  <c r="Y97"/>
  <c r="N101"/>
  <c r="M101" s="1"/>
  <c r="L100"/>
  <c r="N100"/>
  <c r="M100" s="1"/>
  <c r="L99"/>
  <c r="S97"/>
  <c r="I101"/>
  <c r="K101"/>
  <c r="J101" s="1"/>
  <c r="I100"/>
  <c r="K100"/>
  <c r="J100" s="1"/>
  <c r="I99"/>
  <c r="K99"/>
  <c r="J99" s="1"/>
  <c r="P96"/>
  <c r="I97"/>
  <c r="F101"/>
  <c r="Y95"/>
  <c r="F100"/>
  <c r="F99"/>
  <c r="S95"/>
  <c r="H99"/>
  <c r="G99" s="1"/>
  <c r="F97"/>
  <c r="C101"/>
  <c r="C100"/>
  <c r="V94"/>
  <c r="C99"/>
  <c r="P94"/>
  <c r="C97"/>
  <c r="C96"/>
  <c r="J94"/>
  <c r="E96"/>
  <c r="D96" s="1"/>
  <c r="C95"/>
  <c r="E95"/>
  <c r="D95" s="1"/>
  <c r="U91"/>
  <c r="W91"/>
  <c r="V91" s="1"/>
  <c r="R91"/>
  <c r="Y89"/>
  <c r="R90"/>
  <c r="O91"/>
  <c r="V88"/>
  <c r="Q90"/>
  <c r="P90" s="1"/>
  <c r="O89"/>
  <c r="Q89"/>
  <c r="P89" s="1"/>
  <c r="L91"/>
  <c r="Y87"/>
  <c r="L90"/>
  <c r="L89"/>
  <c r="S87"/>
  <c r="N88"/>
  <c r="M88" s="1"/>
  <c r="I91"/>
  <c r="I90"/>
  <c r="V86"/>
  <c r="I89"/>
  <c r="I88"/>
  <c r="P86"/>
  <c r="I87"/>
  <c r="F91"/>
  <c r="Y85"/>
  <c r="F90"/>
  <c r="F89"/>
  <c r="S85"/>
  <c r="F88"/>
  <c r="F87"/>
  <c r="H87"/>
  <c r="G87" s="1"/>
  <c r="C91"/>
  <c r="AD91" s="1"/>
  <c r="E91"/>
  <c r="D91" s="1"/>
  <c r="C90"/>
  <c r="V84"/>
  <c r="C89"/>
  <c r="C88"/>
  <c r="P84"/>
  <c r="E88"/>
  <c r="D88" s="1"/>
  <c r="C87"/>
  <c r="E87"/>
  <c r="D87" s="1"/>
  <c r="C86"/>
  <c r="J84"/>
  <c r="C85"/>
  <c r="U81"/>
  <c r="R81"/>
  <c r="Y79"/>
  <c r="R80"/>
  <c r="O81"/>
  <c r="O80"/>
  <c r="V78"/>
  <c r="O79"/>
  <c r="L81"/>
  <c r="Y77"/>
  <c r="L80"/>
  <c r="L79"/>
  <c r="S77"/>
  <c r="L78"/>
  <c r="I81"/>
  <c r="I80"/>
  <c r="V76"/>
  <c r="I79"/>
  <c r="I78"/>
  <c r="P76"/>
  <c r="I77"/>
  <c r="F81"/>
  <c r="Y75"/>
  <c r="F80"/>
  <c r="F79"/>
  <c r="S75"/>
  <c r="F78"/>
  <c r="F77"/>
  <c r="C81"/>
  <c r="C80"/>
  <c r="V74"/>
  <c r="E78"/>
  <c r="D78" s="1"/>
  <c r="E77"/>
  <c r="D77" s="1"/>
  <c r="J74"/>
  <c r="I71"/>
  <c r="T70"/>
  <c r="S70" s="1"/>
  <c r="V69"/>
  <c r="O70"/>
  <c r="L71"/>
  <c r="N71"/>
  <c r="M71" s="1"/>
  <c r="I67"/>
  <c r="S66"/>
  <c r="H71"/>
  <c r="G71" s="1"/>
  <c r="F67"/>
  <c r="H67"/>
  <c r="G67" s="1"/>
  <c r="J65"/>
  <c r="E65"/>
  <c r="D65" s="1"/>
  <c r="C65"/>
  <c r="C68"/>
  <c r="W61"/>
  <c r="V61" s="1"/>
  <c r="O61"/>
  <c r="Q60"/>
  <c r="P60" s="1"/>
  <c r="Q59"/>
  <c r="P59" s="1"/>
  <c r="L60"/>
  <c r="N59"/>
  <c r="M59" s="1"/>
  <c r="N58"/>
  <c r="M58" s="1"/>
  <c r="I59"/>
  <c r="K57"/>
  <c r="J57" s="1"/>
  <c r="F60"/>
  <c r="H59"/>
  <c r="G59" s="1"/>
  <c r="H58"/>
  <c r="G58" s="1"/>
  <c r="H57"/>
  <c r="G57" s="1"/>
  <c r="E61"/>
  <c r="D61" s="1"/>
  <c r="C59"/>
  <c r="E58"/>
  <c r="D58" s="1"/>
  <c r="E57"/>
  <c r="D57" s="1"/>
  <c r="C55"/>
  <c r="T51"/>
  <c r="S51" s="1"/>
  <c r="T50"/>
  <c r="S50" s="1"/>
  <c r="Q51"/>
  <c r="P51" s="1"/>
  <c r="O49"/>
  <c r="N51"/>
  <c r="M51" s="1"/>
  <c r="S47"/>
  <c r="V46"/>
  <c r="K49"/>
  <c r="J49" s="1"/>
  <c r="P46"/>
  <c r="H51"/>
  <c r="G51" s="1"/>
  <c r="H50"/>
  <c r="G50" s="1"/>
  <c r="S45"/>
  <c r="C50"/>
  <c r="E50"/>
  <c r="D50" s="1"/>
  <c r="E49"/>
  <c r="D49" s="1"/>
  <c r="C46"/>
  <c r="E46"/>
  <c r="D46" s="1"/>
  <c r="E45"/>
  <c r="D45" s="1"/>
  <c r="W41"/>
  <c r="V41" s="1"/>
  <c r="R40"/>
  <c r="Q40"/>
  <c r="P40" s="1"/>
  <c r="O39"/>
  <c r="Q39"/>
  <c r="P39" s="1"/>
  <c r="L41"/>
  <c r="S37"/>
  <c r="N39"/>
  <c r="M39" s="1"/>
  <c r="L38"/>
  <c r="N38"/>
  <c r="M38" s="1"/>
  <c r="I41"/>
  <c r="K41"/>
  <c r="J41" s="1"/>
  <c r="I40"/>
  <c r="P36"/>
  <c r="K37"/>
  <c r="J37" s="1"/>
  <c r="Y35"/>
  <c r="F38"/>
  <c r="H38"/>
  <c r="G38" s="1"/>
  <c r="F37"/>
  <c r="C41"/>
  <c r="E41"/>
  <c r="D41" s="1"/>
  <c r="C40"/>
  <c r="P34"/>
  <c r="E38"/>
  <c r="D38" s="1"/>
  <c r="C37"/>
  <c r="E37"/>
  <c r="D37" s="1"/>
  <c r="C36"/>
  <c r="R31"/>
  <c r="T31"/>
  <c r="S31" s="1"/>
  <c r="T30"/>
  <c r="S30" s="1"/>
  <c r="Q31"/>
  <c r="P31" s="1"/>
  <c r="O29"/>
  <c r="N31"/>
  <c r="M31" s="1"/>
  <c r="N30"/>
  <c r="M30" s="1"/>
  <c r="I30"/>
  <c r="P26"/>
  <c r="H30"/>
  <c r="G30" s="1"/>
  <c r="S25"/>
  <c r="C30"/>
  <c r="E30"/>
  <c r="D30" s="1"/>
  <c r="C28"/>
  <c r="C25"/>
  <c r="R20"/>
  <c r="O20"/>
  <c r="Q20"/>
  <c r="P20" s="1"/>
  <c r="Q19"/>
  <c r="P19" s="1"/>
  <c r="Y17"/>
  <c r="L19"/>
  <c r="N19"/>
  <c r="M19" s="1"/>
  <c r="I21"/>
  <c r="V16"/>
  <c r="I18"/>
  <c r="I17"/>
  <c r="K17"/>
  <c r="J17" s="1"/>
  <c r="F21"/>
  <c r="F19"/>
  <c r="F18"/>
  <c r="H17"/>
  <c r="G17" s="1"/>
  <c r="C20"/>
  <c r="C19"/>
  <c r="P14"/>
  <c r="E17"/>
  <c r="D17" s="1"/>
  <c r="J14"/>
  <c r="R7"/>
  <c r="T7"/>
  <c r="S7" s="1"/>
  <c r="W6"/>
  <c r="I10" s="1"/>
  <c r="U6"/>
  <c r="X5"/>
  <c r="Z5"/>
  <c r="F11" s="1"/>
  <c r="Q4"/>
  <c r="P4" s="1"/>
  <c r="O4"/>
  <c r="U7"/>
  <c r="W7"/>
  <c r="W9"/>
  <c r="V9" s="1"/>
  <c r="U9"/>
  <c r="X8"/>
  <c r="Z8"/>
  <c r="O11" s="1"/>
  <c r="Z6"/>
  <c r="I11" s="1"/>
  <c r="X6"/>
  <c r="O5"/>
  <c r="H8" s="1"/>
  <c r="Q5"/>
  <c r="L5"/>
  <c r="H7" s="1"/>
  <c r="G7" s="1"/>
  <c r="N5"/>
  <c r="F7" s="1"/>
  <c r="K4"/>
  <c r="C6" s="1"/>
  <c r="I4"/>
  <c r="E6" s="1"/>
  <c r="D6" s="1"/>
  <c r="T4"/>
  <c r="C9" s="1"/>
  <c r="R4"/>
  <c r="X7"/>
  <c r="Z7"/>
  <c r="Y7" s="1"/>
  <c r="W8"/>
  <c r="O10" s="1"/>
  <c r="U8"/>
  <c r="L6"/>
  <c r="N6"/>
  <c r="I7" s="1"/>
  <c r="Q6"/>
  <c r="I8" s="1"/>
  <c r="O6"/>
  <c r="R5"/>
  <c r="T5"/>
  <c r="S5" s="1"/>
  <c r="Z9"/>
  <c r="R11" s="1"/>
  <c r="X9"/>
  <c r="T11" s="1"/>
  <c r="S11" s="1"/>
  <c r="W4"/>
  <c r="C10" s="1"/>
  <c r="U4"/>
  <c r="O7"/>
  <c r="Q7"/>
  <c r="P7" s="1"/>
  <c r="R8"/>
  <c r="T8"/>
  <c r="X10"/>
  <c r="Z10"/>
  <c r="T6"/>
  <c r="I9" s="1"/>
  <c r="R6"/>
  <c r="W5"/>
  <c r="F10" s="1"/>
  <c r="U5"/>
  <c r="H10" s="1"/>
  <c r="G10" s="1"/>
  <c r="N4"/>
  <c r="M104" s="1"/>
  <c r="L4"/>
  <c r="Z4"/>
  <c r="C11" s="1"/>
  <c r="X4"/>
  <c r="H4"/>
  <c r="G4" s="1"/>
  <c r="F4"/>
  <c r="M4"/>
  <c r="M15"/>
  <c r="V134"/>
  <c r="M135"/>
  <c r="Y135"/>
  <c r="V136"/>
  <c r="S137"/>
  <c r="V138"/>
  <c r="V144"/>
  <c r="V149"/>
  <c r="V159"/>
  <c r="V157"/>
  <c r="AF155"/>
  <c r="AC155"/>
  <c r="AB155" s="1"/>
  <c r="AF156"/>
  <c r="AA156"/>
  <c r="AC158"/>
  <c r="AB158" s="1"/>
  <c r="AD158"/>
  <c r="AD159"/>
  <c r="AF161"/>
  <c r="AA155"/>
  <c r="AF157"/>
  <c r="AC157"/>
  <c r="AB157" s="1"/>
  <c r="AD157"/>
  <c r="AA157"/>
  <c r="AF159"/>
  <c r="AF160"/>
  <c r="AC160"/>
  <c r="AB160" s="1"/>
  <c r="AD160"/>
  <c r="AD161"/>
  <c r="G154"/>
  <c r="S154"/>
  <c r="Y154"/>
  <c r="AA154"/>
  <c r="AC154"/>
  <c r="AB154" s="1"/>
  <c r="AF154"/>
  <c r="S155"/>
  <c r="Y155"/>
  <c r="S156"/>
  <c r="Y156"/>
  <c r="S157"/>
  <c r="Y157"/>
  <c r="S158"/>
  <c r="Y158"/>
  <c r="Y159"/>
  <c r="Y160"/>
  <c r="AD154"/>
  <c r="AF145"/>
  <c r="AD145"/>
  <c r="AA145"/>
  <c r="AD146"/>
  <c r="AA146"/>
  <c r="AI146" s="1"/>
  <c r="AC148"/>
  <c r="AB148" s="1"/>
  <c r="AD148"/>
  <c r="AD149"/>
  <c r="AF151"/>
  <c r="AF146"/>
  <c r="AC146"/>
  <c r="AB146" s="1"/>
  <c r="AF147"/>
  <c r="AA147"/>
  <c r="AC149"/>
  <c r="AB149" s="1"/>
  <c r="AF150"/>
  <c r="AC150"/>
  <c r="AB150"/>
  <c r="AD150"/>
  <c r="AA150"/>
  <c r="AG150" s="1"/>
  <c r="AD151"/>
  <c r="AA151"/>
  <c r="S144"/>
  <c r="Y144"/>
  <c r="AA144"/>
  <c r="AC144"/>
  <c r="AB144" s="1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G124"/>
  <c r="S124"/>
  <c r="Y124"/>
  <c r="J125"/>
  <c r="P125"/>
  <c r="V125"/>
  <c r="S126"/>
  <c r="Y126"/>
  <c r="P127"/>
  <c r="V127"/>
  <c r="S128"/>
  <c r="Y128"/>
  <c r="V129"/>
  <c r="Y130"/>
  <c r="J114"/>
  <c r="P114"/>
  <c r="V114"/>
  <c r="S115"/>
  <c r="Y115"/>
  <c r="P116"/>
  <c r="V116"/>
  <c r="S117"/>
  <c r="Y117"/>
  <c r="V118"/>
  <c r="Y119"/>
  <c r="G104"/>
  <c r="S104"/>
  <c r="Y104"/>
  <c r="V105"/>
  <c r="S106"/>
  <c r="Y106"/>
  <c r="P107"/>
  <c r="S108"/>
  <c r="G94"/>
  <c r="S94"/>
  <c r="Y94"/>
  <c r="J95"/>
  <c r="P95"/>
  <c r="V95"/>
  <c r="S96"/>
  <c r="Y96"/>
  <c r="P97"/>
  <c r="V97"/>
  <c r="S98"/>
  <c r="Y98"/>
  <c r="V99"/>
  <c r="G84"/>
  <c r="S84"/>
  <c r="Y84"/>
  <c r="J85"/>
  <c r="P85"/>
  <c r="V85"/>
  <c r="Y86"/>
  <c r="V87"/>
  <c r="S88"/>
  <c r="Y88"/>
  <c r="V89"/>
  <c r="Y90"/>
  <c r="S74"/>
  <c r="Y74"/>
  <c r="J75"/>
  <c r="P75"/>
  <c r="V75"/>
  <c r="S76"/>
  <c r="Y76"/>
  <c r="P77"/>
  <c r="V77"/>
  <c r="S78"/>
  <c r="Y78"/>
  <c r="V79"/>
  <c r="Y80"/>
  <c r="J64"/>
  <c r="P64"/>
  <c r="V64"/>
  <c r="S65"/>
  <c r="Y65"/>
  <c r="V66"/>
  <c r="S67"/>
  <c r="Y67"/>
  <c r="V68"/>
  <c r="Y69"/>
  <c r="G54"/>
  <c r="S54"/>
  <c r="Y54"/>
  <c r="J55"/>
  <c r="P55"/>
  <c r="V55"/>
  <c r="S56"/>
  <c r="Y56"/>
  <c r="P57"/>
  <c r="V57"/>
  <c r="S58"/>
  <c r="Y58"/>
  <c r="V59"/>
  <c r="Y60"/>
  <c r="G44"/>
  <c r="S44"/>
  <c r="Y44"/>
  <c r="J45"/>
  <c r="P45"/>
  <c r="V45"/>
  <c r="S46"/>
  <c r="Y46"/>
  <c r="P47"/>
  <c r="V47"/>
  <c r="S48"/>
  <c r="Y48"/>
  <c r="V49"/>
  <c r="Y50"/>
  <c r="G34"/>
  <c r="S34"/>
  <c r="Y34"/>
  <c r="J35"/>
  <c r="P35"/>
  <c r="V35"/>
  <c r="S36"/>
  <c r="Y36"/>
  <c r="V37"/>
  <c r="S38"/>
  <c r="V39"/>
  <c r="Y40"/>
  <c r="G24"/>
  <c r="S24"/>
  <c r="Y24"/>
  <c r="J25"/>
  <c r="P25"/>
  <c r="V25"/>
  <c r="S26"/>
  <c r="Y26"/>
  <c r="V27"/>
  <c r="S28"/>
  <c r="Y28"/>
  <c r="V29"/>
  <c r="Y30"/>
  <c r="S14"/>
  <c r="Y14"/>
  <c r="P15"/>
  <c r="V15"/>
  <c r="S16"/>
  <c r="Y16"/>
  <c r="P17"/>
  <c r="V17"/>
  <c r="S18"/>
  <c r="Y18"/>
  <c r="V19"/>
  <c r="Y20"/>
  <c r="M5"/>
  <c r="V7"/>
  <c r="AI154"/>
  <c r="AJ157"/>
  <c r="AJ155"/>
  <c r="AJ144"/>
  <c r="AI150"/>
  <c r="AJ150"/>
  <c r="AJ146"/>
  <c r="E11"/>
  <c r="H11"/>
  <c r="G11" s="1"/>
  <c r="K11"/>
  <c r="J11" s="1"/>
  <c r="L11"/>
  <c r="N11"/>
  <c r="M11" s="1"/>
  <c r="Q11"/>
  <c r="P11" s="1"/>
  <c r="U11"/>
  <c r="W11"/>
  <c r="V11" s="1"/>
  <c r="E10"/>
  <c r="K10"/>
  <c r="J10" s="1"/>
  <c r="L10"/>
  <c r="N10"/>
  <c r="M10" s="1"/>
  <c r="Q10"/>
  <c r="P10" s="1"/>
  <c r="T10"/>
  <c r="S10" s="1"/>
  <c r="E9"/>
  <c r="D9" s="1"/>
  <c r="F9"/>
  <c r="H9"/>
  <c r="G9" s="1"/>
  <c r="K9"/>
  <c r="L9"/>
  <c r="N9"/>
  <c r="M9" s="1"/>
  <c r="O9"/>
  <c r="Q9"/>
  <c r="P9" s="1"/>
  <c r="C8"/>
  <c r="E8"/>
  <c r="D8" s="1"/>
  <c r="F8"/>
  <c r="K8"/>
  <c r="J8" s="1"/>
  <c r="L8"/>
  <c r="N8"/>
  <c r="M8" s="1"/>
  <c r="E7"/>
  <c r="D7" s="1"/>
  <c r="K7"/>
  <c r="J7" s="1"/>
  <c r="J4"/>
  <c r="V4"/>
  <c r="P5"/>
  <c r="Y5"/>
  <c r="Y6"/>
  <c r="S8"/>
  <c r="Y8"/>
  <c r="A2" i="4"/>
  <c r="AH21" i="1"/>
  <c r="AH20"/>
  <c r="AH19"/>
  <c r="AH18"/>
  <c r="AH17"/>
  <c r="AH16"/>
  <c r="AH15"/>
  <c r="AH14"/>
  <c r="AH141"/>
  <c r="AH140"/>
  <c r="AH139"/>
  <c r="AH138"/>
  <c r="AH137"/>
  <c r="AH136"/>
  <c r="AH135"/>
  <c r="AH3"/>
  <c r="AH13" s="1"/>
  <c r="AH23" s="1"/>
  <c r="AH33" s="1"/>
  <c r="AH43" s="1"/>
  <c r="AH53" s="1"/>
  <c r="AH63" s="1"/>
  <c r="AH73" s="1"/>
  <c r="AH83" s="1"/>
  <c r="AH93" s="1"/>
  <c r="AH103" s="1"/>
  <c r="AH113" s="1"/>
  <c r="AH123" s="1"/>
  <c r="AH133" s="1"/>
  <c r="AH143" s="1"/>
  <c r="AH153" s="1"/>
  <c r="AH134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V6"/>
  <c r="P6"/>
  <c r="J5"/>
  <c r="AD136"/>
  <c r="AA136"/>
  <c r="AA137"/>
  <c r="AI137" s="1"/>
  <c r="AD137"/>
  <c r="AA138"/>
  <c r="AJ138" s="1"/>
  <c r="AD138"/>
  <c r="AA139"/>
  <c r="AJ139" s="1"/>
  <c r="AD139"/>
  <c r="AD140"/>
  <c r="AA140"/>
  <c r="AA141"/>
  <c r="AI141" s="1"/>
  <c r="AD141"/>
  <c r="AC136"/>
  <c r="AB136" s="1"/>
  <c r="AF136"/>
  <c r="AC137"/>
  <c r="AB137"/>
  <c r="AF137"/>
  <c r="AC138"/>
  <c r="AB138" s="1"/>
  <c r="AF138"/>
  <c r="AC139"/>
  <c r="AB139"/>
  <c r="AF139"/>
  <c r="AC140"/>
  <c r="AB140" s="1"/>
  <c r="AF140"/>
  <c r="AC141"/>
  <c r="AB141"/>
  <c r="AF141"/>
  <c r="AD125"/>
  <c r="AA127"/>
  <c r="AD127"/>
  <c r="AA128"/>
  <c r="AD128"/>
  <c r="AD129"/>
  <c r="AD130"/>
  <c r="AD131"/>
  <c r="AC127"/>
  <c r="AB127" s="1"/>
  <c r="AF127"/>
  <c r="AC128"/>
  <c r="AB128" s="1"/>
  <c r="AF128"/>
  <c r="AC117"/>
  <c r="AB117" s="1"/>
  <c r="AF117"/>
  <c r="AA117"/>
  <c r="AJ117" s="1"/>
  <c r="AD117"/>
  <c r="AD118"/>
  <c r="AD107"/>
  <c r="AD97"/>
  <c r="AD99"/>
  <c r="AA87"/>
  <c r="AF87"/>
  <c r="AD77"/>
  <c r="AF65"/>
  <c r="AF57"/>
  <c r="AD48"/>
  <c r="AA54"/>
  <c r="AD74"/>
  <c r="AD84"/>
  <c r="AF114"/>
  <c r="AC114"/>
  <c r="AB114" s="1"/>
  <c r="AF124"/>
  <c r="AC124"/>
  <c r="AB124" s="1"/>
  <c r="AF134"/>
  <c r="AC134"/>
  <c r="AB134" s="1"/>
  <c r="AD49"/>
  <c r="AF54"/>
  <c r="AF84"/>
  <c r="AC84"/>
  <c r="AB84" s="1"/>
  <c r="AF94"/>
  <c r="AD114"/>
  <c r="AA114"/>
  <c r="AD124"/>
  <c r="AA124"/>
  <c r="AD134"/>
  <c r="AA134"/>
  <c r="AD37"/>
  <c r="AD38"/>
  <c r="AD44"/>
  <c r="AD34"/>
  <c r="AF34"/>
  <c r="AC34"/>
  <c r="AB34" s="1"/>
  <c r="AF24"/>
  <c r="E5"/>
  <c r="D5" s="1"/>
  <c r="D10"/>
  <c r="D11"/>
  <c r="AA14"/>
  <c r="AF4"/>
  <c r="Y10"/>
  <c r="AJ128"/>
  <c r="AJ137"/>
  <c r="AI128"/>
  <c r="AA135"/>
  <c r="AD135"/>
  <c r="AI135" s="1"/>
  <c r="AC135"/>
  <c r="AB135"/>
  <c r="AF135"/>
  <c r="AC125"/>
  <c r="AB125" s="1"/>
  <c r="AF125"/>
  <c r="AJ140"/>
  <c r="AA125"/>
  <c r="AD115"/>
  <c r="AD105"/>
  <c r="AF95"/>
  <c r="AF45"/>
  <c r="AJ141"/>
  <c r="AI140"/>
  <c r="AI138"/>
  <c r="AI139"/>
  <c r="AG139"/>
  <c r="AJ127"/>
  <c r="AJ134"/>
  <c r="AJ135"/>
  <c r="AG141"/>
  <c r="AG135"/>
  <c r="AG144"/>
  <c r="AG154"/>
  <c r="AG155"/>
  <c r="AG138"/>
  <c r="M76" l="1"/>
  <c r="M56"/>
  <c r="AD4"/>
  <c r="AD25"/>
  <c r="V109"/>
  <c r="AA104"/>
  <c r="F111"/>
  <c r="L109"/>
  <c r="AD109" s="1"/>
  <c r="AA94"/>
  <c r="AF74"/>
  <c r="G74"/>
  <c r="AD67"/>
  <c r="AD65"/>
  <c r="AC64"/>
  <c r="AB64" s="1"/>
  <c r="AD55"/>
  <c r="AC54"/>
  <c r="AB54" s="1"/>
  <c r="AD54"/>
  <c r="AA34"/>
  <c r="AI34" s="1"/>
  <c r="AD24"/>
  <c r="AF14"/>
  <c r="AF17"/>
  <c r="G14"/>
  <c r="J15"/>
  <c r="M6"/>
  <c r="M116"/>
  <c r="M46"/>
  <c r="AD95"/>
  <c r="Y100"/>
  <c r="Y108"/>
  <c r="AF104"/>
  <c r="R111"/>
  <c r="J105"/>
  <c r="AD104"/>
  <c r="I110"/>
  <c r="V107"/>
  <c r="AD108"/>
  <c r="AD110"/>
  <c r="AF105"/>
  <c r="AA65"/>
  <c r="M105"/>
  <c r="M55"/>
  <c r="M45"/>
  <c r="M136"/>
  <c r="M126"/>
  <c r="AD29"/>
  <c r="AD27"/>
  <c r="AD35"/>
  <c r="AD47"/>
  <c r="AD59"/>
  <c r="AD64"/>
  <c r="AA64"/>
  <c r="AD18"/>
  <c r="AD20"/>
  <c r="AD19"/>
  <c r="AA17"/>
  <c r="AF10"/>
  <c r="AD11"/>
  <c r="G8"/>
  <c r="AF8"/>
  <c r="AB147"/>
  <c r="AJ147"/>
  <c r="AG147"/>
  <c r="AJ156"/>
  <c r="AB156"/>
  <c r="AG160"/>
  <c r="AI160"/>
  <c r="AJ160"/>
  <c r="AJ158"/>
  <c r="AG158"/>
  <c r="AC58"/>
  <c r="AB58" s="1"/>
  <c r="AA58"/>
  <c r="AD58"/>
  <c r="G77"/>
  <c r="AA77"/>
  <c r="G78"/>
  <c r="AF78"/>
  <c r="AD9"/>
  <c r="AI155"/>
  <c r="J24"/>
  <c r="C26"/>
  <c r="L31"/>
  <c r="Y27"/>
  <c r="V28"/>
  <c r="O30"/>
  <c r="C71"/>
  <c r="Y64"/>
  <c r="F68"/>
  <c r="P65"/>
  <c r="P66"/>
  <c r="I68"/>
  <c r="O69"/>
  <c r="S68"/>
  <c r="O71"/>
  <c r="Y68"/>
  <c r="C78"/>
  <c r="P74"/>
  <c r="C106"/>
  <c r="AD106" s="1"/>
  <c r="J104"/>
  <c r="O119"/>
  <c r="AD119" s="1"/>
  <c r="S118"/>
  <c r="O121"/>
  <c r="AD121" s="1"/>
  <c r="Y118"/>
  <c r="AD30"/>
  <c r="AG137"/>
  <c r="AG156"/>
  <c r="AG146"/>
  <c r="AG157"/>
  <c r="AG134"/>
  <c r="AG136"/>
  <c r="AI127"/>
  <c r="AG140"/>
  <c r="AI134"/>
  <c r="AI136"/>
  <c r="AI124"/>
  <c r="AJ136"/>
  <c r="AC4"/>
  <c r="AB4" s="1"/>
  <c r="C5"/>
  <c r="AD5" s="1"/>
  <c r="AF9"/>
  <c r="S4"/>
  <c r="V8"/>
  <c r="Y9"/>
  <c r="S6"/>
  <c r="V5"/>
  <c r="Y4"/>
  <c r="R10"/>
  <c r="AC10" s="1"/>
  <c r="AB10" s="1"/>
  <c r="AI144"/>
  <c r="AI157"/>
  <c r="AJ154"/>
  <c r="AF149"/>
  <c r="AD147"/>
  <c r="AI147" s="1"/>
  <c r="AC151"/>
  <c r="AA149"/>
  <c r="AA148"/>
  <c r="AF148"/>
  <c r="AC145"/>
  <c r="AA161"/>
  <c r="AC159"/>
  <c r="AB159" s="1"/>
  <c r="AF158"/>
  <c r="AI158" s="1"/>
  <c r="AD156"/>
  <c r="AI156" s="1"/>
  <c r="R21"/>
  <c r="AD21" s="1"/>
  <c r="F31"/>
  <c r="S27"/>
  <c r="F39"/>
  <c r="AD39" s="1"/>
  <c r="R41"/>
  <c r="P44"/>
  <c r="F51"/>
  <c r="Y47"/>
  <c r="O50"/>
  <c r="AD50" s="1"/>
  <c r="Y49"/>
  <c r="C56"/>
  <c r="C57"/>
  <c r="P54"/>
  <c r="C60"/>
  <c r="S55"/>
  <c r="F61"/>
  <c r="P56"/>
  <c r="I60"/>
  <c r="S57"/>
  <c r="L61"/>
  <c r="V58"/>
  <c r="Y59"/>
  <c r="G64"/>
  <c r="L68"/>
  <c r="C69"/>
  <c r="F70"/>
  <c r="L70"/>
  <c r="Y70"/>
  <c r="AD80"/>
  <c r="AF25"/>
  <c r="Y110"/>
  <c r="AD101"/>
  <c r="AC94"/>
  <c r="AB94" s="1"/>
  <c r="AC74"/>
  <c r="AB74" s="1"/>
  <c r="AD69"/>
  <c r="AC65"/>
  <c r="AB65" s="1"/>
  <c r="AF64"/>
  <c r="AD51"/>
  <c r="AC37"/>
  <c r="AB37" s="1"/>
  <c r="AA57"/>
  <c r="AF58"/>
  <c r="M85"/>
  <c r="M65"/>
  <c r="M35"/>
  <c r="M84"/>
  <c r="M114"/>
  <c r="M156"/>
  <c r="M16"/>
  <c r="AA4"/>
  <c r="AJ4" s="1"/>
  <c r="AH4" s="1"/>
  <c r="AF11"/>
  <c r="AD31"/>
  <c r="AC24"/>
  <c r="AB24" s="1"/>
  <c r="AA24"/>
  <c r="AI117"/>
  <c r="AA84"/>
  <c r="AI84" s="1"/>
  <c r="AD85"/>
  <c r="AD87"/>
  <c r="AD86"/>
  <c r="AD88"/>
  <c r="AD89"/>
  <c r="AC87"/>
  <c r="AB87" s="1"/>
  <c r="P87"/>
  <c r="AD41"/>
  <c r="AA45"/>
  <c r="AC45"/>
  <c r="AB45" s="1"/>
  <c r="AF44"/>
  <c r="AD45"/>
  <c r="AD15"/>
  <c r="AC14"/>
  <c r="AB14" s="1"/>
  <c r="AC17"/>
  <c r="AB17" s="1"/>
  <c r="AD14"/>
  <c r="AD17"/>
  <c r="AA5"/>
  <c r="C7"/>
  <c r="M124"/>
  <c r="M44"/>
  <c r="M24"/>
  <c r="AC11"/>
  <c r="AB11" s="1"/>
  <c r="AA9"/>
  <c r="AF5"/>
  <c r="AA11"/>
  <c r="AF7"/>
  <c r="AC104"/>
  <c r="AB104" s="1"/>
  <c r="AA105"/>
  <c r="AC105"/>
  <c r="AB105" s="1"/>
  <c r="AC95"/>
  <c r="AB95" s="1"/>
  <c r="AA95"/>
  <c r="AD100"/>
  <c r="D115"/>
  <c r="AC115"/>
  <c r="AB115" s="1"/>
  <c r="AA115"/>
  <c r="AF115"/>
  <c r="AD90"/>
  <c r="D85"/>
  <c r="AF85"/>
  <c r="AC85"/>
  <c r="AB85" s="1"/>
  <c r="AA85"/>
  <c r="AA74"/>
  <c r="AC77"/>
  <c r="AB77" s="1"/>
  <c r="AD79"/>
  <c r="AD81"/>
  <c r="AF37"/>
  <c r="AA37"/>
  <c r="AD40"/>
  <c r="Y38"/>
  <c r="V38"/>
  <c r="D35"/>
  <c r="AF35"/>
  <c r="AA35"/>
  <c r="AC35"/>
  <c r="AB35" s="1"/>
  <c r="AD36"/>
  <c r="AC44"/>
  <c r="AB44" s="1"/>
  <c r="AA44"/>
  <c r="D25"/>
  <c r="AA25"/>
  <c r="AC25"/>
  <c r="AB25" s="1"/>
  <c r="AD28"/>
  <c r="P27"/>
  <c r="AA10"/>
  <c r="M95"/>
  <c r="M75"/>
  <c r="M155"/>
  <c r="M145"/>
  <c r="M125"/>
  <c r="M115"/>
  <c r="M25"/>
  <c r="M146"/>
  <c r="M106"/>
  <c r="M96"/>
  <c r="M86"/>
  <c r="M66"/>
  <c r="M36"/>
  <c r="M26"/>
  <c r="M94"/>
  <c r="M74"/>
  <c r="M64"/>
  <c r="M154"/>
  <c r="M144"/>
  <c r="M134"/>
  <c r="M34"/>
  <c r="M14"/>
  <c r="AD8"/>
  <c r="AC8"/>
  <c r="AB8" s="1"/>
  <c r="AA8"/>
  <c r="D15"/>
  <c r="AA15"/>
  <c r="AC15"/>
  <c r="AB15" s="1"/>
  <c r="AF15"/>
  <c r="AD126"/>
  <c r="G126"/>
  <c r="AA126"/>
  <c r="AF126"/>
  <c r="AC126"/>
  <c r="AB126" s="1"/>
  <c r="D129"/>
  <c r="AA129"/>
  <c r="AC129"/>
  <c r="AB129" s="1"/>
  <c r="AF129"/>
  <c r="M131"/>
  <c r="AC131"/>
  <c r="AB131" s="1"/>
  <c r="AF131"/>
  <c r="AA131"/>
  <c r="AJ124"/>
  <c r="AI125"/>
  <c r="G130"/>
  <c r="AA130"/>
  <c r="AC130"/>
  <c r="AB130" s="1"/>
  <c r="AF130"/>
  <c r="AJ125"/>
  <c r="AD116"/>
  <c r="AD120"/>
  <c r="G116"/>
  <c r="AF116"/>
  <c r="AC116"/>
  <c r="AB116" s="1"/>
  <c r="AA116"/>
  <c r="AC119"/>
  <c r="AB119" s="1"/>
  <c r="AF119"/>
  <c r="AA119"/>
  <c r="G119"/>
  <c r="AI114"/>
  <c r="AJ115"/>
  <c r="AJ114"/>
  <c r="D121"/>
  <c r="AC121"/>
  <c r="AB121" s="1"/>
  <c r="AF121"/>
  <c r="AA121"/>
  <c r="G120"/>
  <c r="AA120"/>
  <c r="AC120"/>
  <c r="AB120" s="1"/>
  <c r="AF120"/>
  <c r="M118"/>
  <c r="AC118"/>
  <c r="AB118" s="1"/>
  <c r="AF118"/>
  <c r="AA118"/>
  <c r="AI115"/>
  <c r="AD111"/>
  <c r="D107"/>
  <c r="AC107"/>
  <c r="AB107" s="1"/>
  <c r="AA107"/>
  <c r="AF107"/>
  <c r="AA106"/>
  <c r="G106"/>
  <c r="AF106"/>
  <c r="M110"/>
  <c r="AC110"/>
  <c r="AB110" s="1"/>
  <c r="AA110"/>
  <c r="AF110"/>
  <c r="G109"/>
  <c r="AF109"/>
  <c r="AC109"/>
  <c r="AB109" s="1"/>
  <c r="D111"/>
  <c r="AA111"/>
  <c r="AC111"/>
  <c r="AB111" s="1"/>
  <c r="AF111"/>
  <c r="M108"/>
  <c r="AC108"/>
  <c r="AB108" s="1"/>
  <c r="AF108"/>
  <c r="AA108"/>
  <c r="J97"/>
  <c r="AC97"/>
  <c r="AB97" s="1"/>
  <c r="AA97"/>
  <c r="AF97"/>
  <c r="AD96"/>
  <c r="AJ94"/>
  <c r="G96"/>
  <c r="AF96"/>
  <c r="AC96"/>
  <c r="AB96" s="1"/>
  <c r="AA96"/>
  <c r="AF99"/>
  <c r="M99"/>
  <c r="AC99"/>
  <c r="AB99" s="1"/>
  <c r="AA99"/>
  <c r="AD98"/>
  <c r="D101"/>
  <c r="AC101"/>
  <c r="AB101" s="1"/>
  <c r="AF101"/>
  <c r="AA101"/>
  <c r="AC100"/>
  <c r="AB100" s="1"/>
  <c r="AF100"/>
  <c r="G100"/>
  <c r="AA100"/>
  <c r="AA98"/>
  <c r="AC98"/>
  <c r="AB98" s="1"/>
  <c r="AF98"/>
  <c r="M98"/>
  <c r="AA86"/>
  <c r="AF86"/>
  <c r="G86"/>
  <c r="AC86"/>
  <c r="AB86" s="1"/>
  <c r="G88"/>
  <c r="AC88"/>
  <c r="AB88" s="1"/>
  <c r="AA88"/>
  <c r="AF88"/>
  <c r="M91"/>
  <c r="AF91"/>
  <c r="AA91"/>
  <c r="AC91"/>
  <c r="AB91" s="1"/>
  <c r="G90"/>
  <c r="AC90"/>
  <c r="AB90" s="1"/>
  <c r="AF90"/>
  <c r="AA90"/>
  <c r="J89"/>
  <c r="AA89"/>
  <c r="AC89"/>
  <c r="AB89" s="1"/>
  <c r="AF89"/>
  <c r="AD76"/>
  <c r="AF75"/>
  <c r="D75"/>
  <c r="AA75"/>
  <c r="AA76"/>
  <c r="AF76"/>
  <c r="G76"/>
  <c r="AC76"/>
  <c r="AB76" s="1"/>
  <c r="AD75"/>
  <c r="AC75"/>
  <c r="AF77"/>
  <c r="AA78"/>
  <c r="AC78"/>
  <c r="AB78" s="1"/>
  <c r="AD78"/>
  <c r="AA81"/>
  <c r="AF81"/>
  <c r="M81"/>
  <c r="AC81"/>
  <c r="AB81" s="1"/>
  <c r="AC80"/>
  <c r="AB80" s="1"/>
  <c r="AF80"/>
  <c r="G80"/>
  <c r="AA80"/>
  <c r="J79"/>
  <c r="AA79"/>
  <c r="AC79"/>
  <c r="AB79" s="1"/>
  <c r="AF79"/>
  <c r="AD66"/>
  <c r="AA66"/>
  <c r="AC66"/>
  <c r="AB66" s="1"/>
  <c r="G66"/>
  <c r="AF66"/>
  <c r="AF67"/>
  <c r="AA67"/>
  <c r="D67"/>
  <c r="AC67"/>
  <c r="AB67" s="1"/>
  <c r="AC70"/>
  <c r="AB70" s="1"/>
  <c r="AA70"/>
  <c r="J70"/>
  <c r="AF70"/>
  <c r="AI65"/>
  <c r="AC71"/>
  <c r="AB71" s="1"/>
  <c r="AF71"/>
  <c r="D71"/>
  <c r="AA71"/>
  <c r="AA69"/>
  <c r="AF69"/>
  <c r="J69"/>
  <c r="AC69"/>
  <c r="AB69" s="1"/>
  <c r="M68"/>
  <c r="AA68"/>
  <c r="AC68"/>
  <c r="AB68" s="1"/>
  <c r="AF68"/>
  <c r="D55"/>
  <c r="AF55"/>
  <c r="AA55"/>
  <c r="AC55"/>
  <c r="AB55" s="1"/>
  <c r="AD56"/>
  <c r="AF56"/>
  <c r="AC56"/>
  <c r="AB56" s="1"/>
  <c r="G56"/>
  <c r="AA56"/>
  <c r="M61"/>
  <c r="AF61"/>
  <c r="AA61"/>
  <c r="AC61"/>
  <c r="AB61" s="1"/>
  <c r="G60"/>
  <c r="AA60"/>
  <c r="AC60"/>
  <c r="AB60" s="1"/>
  <c r="AF60"/>
  <c r="J59"/>
  <c r="AC59"/>
  <c r="AB59" s="1"/>
  <c r="AF59"/>
  <c r="AA59"/>
  <c r="AJ45"/>
  <c r="AF50"/>
  <c r="AA50"/>
  <c r="P50"/>
  <c r="AC50"/>
  <c r="AB50" s="1"/>
  <c r="AD46"/>
  <c r="AF46"/>
  <c r="G46"/>
  <c r="AA46"/>
  <c r="AC46"/>
  <c r="AB46" s="1"/>
  <c r="D47"/>
  <c r="AA47"/>
  <c r="AF47"/>
  <c r="AC47"/>
  <c r="AB47" s="1"/>
  <c r="G49"/>
  <c r="AC49"/>
  <c r="AB49" s="1"/>
  <c r="AF49"/>
  <c r="AA49"/>
  <c r="D51"/>
  <c r="AC51"/>
  <c r="AB51" s="1"/>
  <c r="AF51"/>
  <c r="AA51"/>
  <c r="M48"/>
  <c r="AA48"/>
  <c r="AC48"/>
  <c r="AB48" s="1"/>
  <c r="AF48"/>
  <c r="AA36"/>
  <c r="AC36"/>
  <c r="AB36" s="1"/>
  <c r="G36"/>
  <c r="AF36"/>
  <c r="AA38"/>
  <c r="AF38"/>
  <c r="J38"/>
  <c r="AC38"/>
  <c r="AB38" s="1"/>
  <c r="M41"/>
  <c r="AC41"/>
  <c r="AB41" s="1"/>
  <c r="AF41"/>
  <c r="AA41"/>
  <c r="AC40"/>
  <c r="AB40" s="1"/>
  <c r="G40"/>
  <c r="AF40"/>
  <c r="AA40"/>
  <c r="AC39"/>
  <c r="AB39" s="1"/>
  <c r="AF39"/>
  <c r="J39"/>
  <c r="AA39"/>
  <c r="AD26"/>
  <c r="AC26"/>
  <c r="AB26" s="1"/>
  <c r="G26"/>
  <c r="AA26"/>
  <c r="AF26"/>
  <c r="D27"/>
  <c r="AF27"/>
  <c r="AA27"/>
  <c r="AC27"/>
  <c r="AB27" s="1"/>
  <c r="J30"/>
  <c r="AC30"/>
  <c r="AB30" s="1"/>
  <c r="AA30"/>
  <c r="AF30"/>
  <c r="D31"/>
  <c r="AC31"/>
  <c r="AB31" s="1"/>
  <c r="AF31"/>
  <c r="AA31"/>
  <c r="J29"/>
  <c r="AA29"/>
  <c r="AC29"/>
  <c r="AB29" s="1"/>
  <c r="AF29"/>
  <c r="M28"/>
  <c r="AA28"/>
  <c r="AC28"/>
  <c r="AB28" s="1"/>
  <c r="AF28"/>
  <c r="AD16"/>
  <c r="AF16"/>
  <c r="AA16"/>
  <c r="G16"/>
  <c r="AC16"/>
  <c r="AB16" s="1"/>
  <c r="AA21"/>
  <c r="D21"/>
  <c r="AC21"/>
  <c r="AB21" s="1"/>
  <c r="AF21"/>
  <c r="AC20"/>
  <c r="AB20" s="1"/>
  <c r="AF20"/>
  <c r="AA20"/>
  <c r="G20"/>
  <c r="AA19"/>
  <c r="J19"/>
  <c r="AC19"/>
  <c r="AB19" s="1"/>
  <c r="AF19"/>
  <c r="AF18"/>
  <c r="AA18"/>
  <c r="M18"/>
  <c r="AC18"/>
  <c r="AB18" s="1"/>
  <c r="AA7"/>
  <c r="AC7"/>
  <c r="AB7" s="1"/>
  <c r="AD7"/>
  <c r="AD6"/>
  <c r="AC6"/>
  <c r="AB6" s="1"/>
  <c r="G6"/>
  <c r="AF6"/>
  <c r="AA6"/>
  <c r="AC9"/>
  <c r="J9"/>
  <c r="AJ54" l="1"/>
  <c r="AJ11"/>
  <c r="AH11" s="1"/>
  <c r="AI24"/>
  <c r="AA109"/>
  <c r="AI109" s="1"/>
  <c r="AJ84"/>
  <c r="AI74"/>
  <c r="AD71"/>
  <c r="AD70"/>
  <c r="AI70" s="1"/>
  <c r="AJ64"/>
  <c r="AI64"/>
  <c r="AJ58"/>
  <c r="AI54"/>
  <c r="AI58"/>
  <c r="AJ34"/>
  <c r="AJ14"/>
  <c r="AD10"/>
  <c r="AI9"/>
  <c r="AJ10"/>
  <c r="AH10" s="1"/>
  <c r="AC106"/>
  <c r="AB106" s="1"/>
  <c r="AJ105"/>
  <c r="AD61"/>
  <c r="AI61" s="1"/>
  <c r="AC57"/>
  <c r="AJ57" s="1"/>
  <c r="AD57"/>
  <c r="AB145"/>
  <c r="AJ145"/>
  <c r="AJ148"/>
  <c r="AI148"/>
  <c r="AG148"/>
  <c r="AI151"/>
  <c r="AB151"/>
  <c r="AG151"/>
  <c r="AI45"/>
  <c r="AD60"/>
  <c r="AJ159"/>
  <c r="AJ161"/>
  <c r="AG161"/>
  <c r="AI161"/>
  <c r="AI149"/>
  <c r="AJ149"/>
  <c r="AG149"/>
  <c r="AC5"/>
  <c r="AG145"/>
  <c r="AD68"/>
  <c r="AI145"/>
  <c r="AJ151"/>
  <c r="AG159"/>
  <c r="AI159"/>
  <c r="AI94"/>
  <c r="AJ95"/>
  <c r="AJ74"/>
  <c r="AJ65"/>
  <c r="AI4"/>
  <c r="AI11"/>
  <c r="AI10"/>
  <c r="AJ24"/>
  <c r="AI17"/>
  <c r="AJ17"/>
  <c r="AI95"/>
  <c r="AJ87"/>
  <c r="AI87"/>
  <c r="AI85"/>
  <c r="AJ75"/>
  <c r="AJ35"/>
  <c r="AI25"/>
  <c r="AJ15"/>
  <c r="AI14"/>
  <c r="AJ104"/>
  <c r="AI104"/>
  <c r="AI105"/>
  <c r="AJ85"/>
  <c r="AI77"/>
  <c r="AJ77"/>
  <c r="AJ37"/>
  <c r="AI37"/>
  <c r="AI35"/>
  <c r="AJ44"/>
  <c r="AI44"/>
  <c r="AJ55"/>
  <c r="AJ25"/>
  <c r="AI8"/>
  <c r="AJ8"/>
  <c r="AH8" s="1"/>
  <c r="AI6"/>
  <c r="AI15"/>
  <c r="AI126"/>
  <c r="AJ126"/>
  <c r="AJ129"/>
  <c r="AI129"/>
  <c r="AI131"/>
  <c r="AJ131"/>
  <c r="AJ130"/>
  <c r="AI130"/>
  <c r="AG130"/>
  <c r="AI116"/>
  <c r="AJ116"/>
  <c r="AJ119"/>
  <c r="AI119"/>
  <c r="AI118"/>
  <c r="AJ118"/>
  <c r="AI120"/>
  <c r="AJ120"/>
  <c r="AJ121"/>
  <c r="AI121"/>
  <c r="AG121" s="1"/>
  <c r="AI106"/>
  <c r="AJ106"/>
  <c r="AJ107"/>
  <c r="AI107"/>
  <c r="AI110"/>
  <c r="AJ110"/>
  <c r="AI108"/>
  <c r="AJ108"/>
  <c r="AJ111"/>
  <c r="AI111"/>
  <c r="AJ97"/>
  <c r="AI97"/>
  <c r="AI96"/>
  <c r="AJ96"/>
  <c r="AJ99"/>
  <c r="AI99"/>
  <c r="AJ98"/>
  <c r="AI98"/>
  <c r="AJ100"/>
  <c r="AI100"/>
  <c r="AI101"/>
  <c r="AJ101"/>
  <c r="AJ86"/>
  <c r="AI86"/>
  <c r="AI88"/>
  <c r="AJ88"/>
  <c r="AJ91"/>
  <c r="AI91"/>
  <c r="AJ89"/>
  <c r="AI89"/>
  <c r="AI90"/>
  <c r="AJ90"/>
  <c r="AJ76"/>
  <c r="AI76"/>
  <c r="AB75"/>
  <c r="AI75"/>
  <c r="AJ78"/>
  <c r="AI78"/>
  <c r="AI81"/>
  <c r="AJ81"/>
  <c r="AI79"/>
  <c r="AJ79"/>
  <c r="AI80"/>
  <c r="AJ80"/>
  <c r="AI66"/>
  <c r="AJ66"/>
  <c r="AJ67"/>
  <c r="AI67"/>
  <c r="AJ70"/>
  <c r="AJ69"/>
  <c r="AI69"/>
  <c r="AI68"/>
  <c r="AJ68"/>
  <c r="AI71"/>
  <c r="AJ71"/>
  <c r="AI55"/>
  <c r="AJ56"/>
  <c r="AI56"/>
  <c r="AJ61"/>
  <c r="AJ59"/>
  <c r="AI59"/>
  <c r="AI60"/>
  <c r="AJ60"/>
  <c r="AI50"/>
  <c r="AJ50"/>
  <c r="AJ46"/>
  <c r="AI46"/>
  <c r="AJ47"/>
  <c r="AI47"/>
  <c r="AI49"/>
  <c r="AJ49"/>
  <c r="AI48"/>
  <c r="AJ48"/>
  <c r="AI51"/>
  <c r="AG48" s="1"/>
  <c r="AJ51"/>
  <c r="AG51"/>
  <c r="AI36"/>
  <c r="AJ36"/>
  <c r="AI38"/>
  <c r="AJ38"/>
  <c r="AI41"/>
  <c r="AJ41"/>
  <c r="AJ39"/>
  <c r="AI39"/>
  <c r="AJ40"/>
  <c r="AI40"/>
  <c r="AJ27"/>
  <c r="AI27"/>
  <c r="AJ26"/>
  <c r="AI26"/>
  <c r="AJ30"/>
  <c r="AI30"/>
  <c r="AJ28"/>
  <c r="AI28"/>
  <c r="AJ29"/>
  <c r="AI29"/>
  <c r="AJ31"/>
  <c r="AI31"/>
  <c r="AG31" s="1"/>
  <c r="AI16"/>
  <c r="AJ16"/>
  <c r="AJ18"/>
  <c r="AI18"/>
  <c r="AJ19"/>
  <c r="AI19"/>
  <c r="AI20"/>
  <c r="AJ20"/>
  <c r="AI21"/>
  <c r="AJ21"/>
  <c r="AI7"/>
  <c r="AJ7"/>
  <c r="AH7" s="1"/>
  <c r="AJ6"/>
  <c r="AH6" s="1"/>
  <c r="AJ9"/>
  <c r="AH9" s="1"/>
  <c r="AB9"/>
  <c r="AJ109" l="1"/>
  <c r="AG71"/>
  <c r="AB57"/>
  <c r="AI57"/>
  <c r="AG60" s="1"/>
  <c r="AB5"/>
  <c r="AJ5"/>
  <c r="AH5" s="1"/>
  <c r="AI5"/>
  <c r="AG6" s="1"/>
  <c r="AG80"/>
  <c r="AG4"/>
  <c r="AG21"/>
  <c r="AG66"/>
  <c r="AG111"/>
  <c r="AG101"/>
  <c r="AG100"/>
  <c r="AG90"/>
  <c r="AG10"/>
  <c r="AG125"/>
  <c r="AG127"/>
  <c r="AG131"/>
  <c r="AG124"/>
  <c r="AG126"/>
  <c r="AG128"/>
  <c r="AG129"/>
  <c r="AG120"/>
  <c r="AG114"/>
  <c r="AG116"/>
  <c r="AG117"/>
  <c r="AG115"/>
  <c r="AG118"/>
  <c r="AG119"/>
  <c r="AG108"/>
  <c r="AG104"/>
  <c r="AG106"/>
  <c r="AG105"/>
  <c r="AG110"/>
  <c r="AG107"/>
  <c r="AG109"/>
  <c r="AG98"/>
  <c r="AG94"/>
  <c r="AG99"/>
  <c r="AG95"/>
  <c r="AG96"/>
  <c r="AG97"/>
  <c r="AG91"/>
  <c r="AG87"/>
  <c r="AG84"/>
  <c r="AG88"/>
  <c r="AG86"/>
  <c r="AG85"/>
  <c r="AG89"/>
  <c r="AG78"/>
  <c r="AG76"/>
  <c r="AG81"/>
  <c r="AG75"/>
  <c r="AG74"/>
  <c r="AG77"/>
  <c r="AG79"/>
  <c r="AG65"/>
  <c r="AG64"/>
  <c r="AG70"/>
  <c r="AG67"/>
  <c r="AG69"/>
  <c r="AG68"/>
  <c r="AG59"/>
  <c r="AG45"/>
  <c r="AG47"/>
  <c r="AG46"/>
  <c r="AG49"/>
  <c r="AG44"/>
  <c r="AG50"/>
  <c r="AG40"/>
  <c r="AG38"/>
  <c r="AG34"/>
  <c r="AG36"/>
  <c r="AG37"/>
  <c r="AG35"/>
  <c r="AG41"/>
  <c r="AG39"/>
  <c r="AG27"/>
  <c r="AG25"/>
  <c r="AG26"/>
  <c r="AG24"/>
  <c r="AG30"/>
  <c r="AG29"/>
  <c r="AG28"/>
  <c r="AG16"/>
  <c r="AG14"/>
  <c r="AG15"/>
  <c r="AG17"/>
  <c r="AG20"/>
  <c r="AG19"/>
  <c r="AG18"/>
  <c r="AG57" l="1"/>
  <c r="AG54"/>
  <c r="AG61"/>
  <c r="AG58"/>
  <c r="AG56"/>
  <c r="AG55"/>
  <c r="AG9"/>
  <c r="AG5"/>
  <c r="AG8"/>
  <c r="AG7"/>
  <c r="AG11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<sst xmlns="http://schemas.openxmlformats.org/spreadsheetml/2006/main" count="1902" uniqueCount="160">
  <si>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</si>
  <si>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</si>
  <si>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</si>
  <si>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</si>
  <si>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</si>
  <si>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</si>
  <si>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</si>
  <si>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</si>
  <si>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</si>
  <si>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</si>
  <si>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</si>
  <si>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</si>
  <si>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</si>
  <si>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</si>
  <si>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</si>
  <si>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</si>
  <si>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</si>
  <si>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</si>
  <si>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</si>
  <si>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</si>
  <si>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</si>
  <si>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</si>
  <si>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</si>
  <si>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</si>
  <si>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</si>
  <si>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</si>
  <si>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</si>
  <si>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</si>
  <si>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</si>
  <si>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</si>
  <si>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</si>
  <si>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</si>
  <si>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</si>
  <si>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</si>
  <si>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</si>
  <si>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</si>
  <si>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</si>
  <si>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</si>
  <si>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</si>
  <si>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</si>
  <si>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</si>
  <si>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</si>
  <si>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</si>
  <si>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</si>
  <si>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</si>
  <si>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</si>
  <si>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</si>
  <si>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</si>
  <si>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</si>
  <si>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</si>
  <si>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</si>
  <si>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</si>
  <si>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</si>
  <si>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</si>
  <si>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 xml:space="preserve"> Grup 1</t>
  </si>
  <si>
    <t>Grup 11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</si>
  <si>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</si>
  <si>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</si>
  <si>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</si>
  <si>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</si>
  <si>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</si>
  <si>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</si>
  <si>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</si>
  <si>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</si>
  <si>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</si>
  <si>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</si>
  <si>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</si>
  <si>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15</t>
  </si>
  <si>
    <t xml:space="preserve"> Grup S</t>
  </si>
  <si>
    <t>Grup 2</t>
  </si>
  <si>
    <t>Grup 5</t>
  </si>
  <si>
    <t>Grup 8</t>
  </si>
  <si>
    <t xml:space="preserve">Abdülkadir Taşçı </t>
  </si>
  <si>
    <t xml:space="preserve">Serdar Oğuz </t>
  </si>
  <si>
    <t xml:space="preserve">Sedat Taşkın </t>
  </si>
  <si>
    <t xml:space="preserve">Ensar Kılıç </t>
  </si>
  <si>
    <t xml:space="preserve">Aykut Safoğlu  </t>
  </si>
  <si>
    <t xml:space="preserve">Bora Dileri </t>
  </si>
  <si>
    <t>Umut Özkalyoncuoğlu</t>
  </si>
  <si>
    <t xml:space="preserve">Akif Ercenik </t>
  </si>
  <si>
    <t xml:space="preserve">Suat Uğurlu   </t>
  </si>
  <si>
    <t xml:space="preserve">Ahmet Arapoğlu       </t>
  </si>
  <si>
    <t>Mehmet Emin Özbağcı</t>
  </si>
  <si>
    <t>Sadi Uluçay</t>
  </si>
  <si>
    <t>Mehmet Akın</t>
  </si>
  <si>
    <t>Barış Alkır</t>
  </si>
  <si>
    <t>Mustafa Yılmaz</t>
  </si>
  <si>
    <t>Sadi Özkan</t>
  </si>
  <si>
    <t xml:space="preserve">Zihni Şimşek    </t>
  </si>
  <si>
    <t xml:space="preserve">Kenan Milli </t>
  </si>
  <si>
    <t>Ümit Arçağ</t>
  </si>
  <si>
    <t xml:space="preserve">Selçuk Küçükazay    </t>
  </si>
  <si>
    <t xml:space="preserve">Bekir Akyol </t>
  </si>
  <si>
    <t>Sadullah Şen</t>
  </si>
  <si>
    <t xml:space="preserve">Halil Ibrahim Serbest </t>
  </si>
  <si>
    <t>İbrahim Demirok</t>
  </si>
  <si>
    <t>Mehmet Ekşioğlu</t>
  </si>
  <si>
    <t xml:space="preserve">Mustafa Kumdakcı </t>
  </si>
  <si>
    <t>Berke Çelik</t>
  </si>
  <si>
    <t>Halit Döneray</t>
  </si>
  <si>
    <t>Murat Erdoğan</t>
  </si>
  <si>
    <t>Murat Gir</t>
  </si>
  <si>
    <t>Korkut Baytaz</t>
  </si>
  <si>
    <t xml:space="preserve">Aydın Demirkol     </t>
  </si>
  <si>
    <t>Erdem Demir</t>
  </si>
  <si>
    <t>Mustafa Bayram</t>
  </si>
  <si>
    <t>Mustafa Özyar</t>
  </si>
  <si>
    <t>Cenk Kavak</t>
  </si>
  <si>
    <t>Duran Okur</t>
  </si>
  <si>
    <t>Andres Flores</t>
  </si>
  <si>
    <t xml:space="preserve">Mustafa Öktem </t>
  </si>
  <si>
    <t>Cihat Ezgi</t>
  </si>
  <si>
    <t>ümit Şen</t>
  </si>
  <si>
    <t>ismail Atak</t>
  </si>
  <si>
    <t>Halit İbak</t>
  </si>
  <si>
    <t>Arif Ercanik</t>
  </si>
  <si>
    <t>Habib Yıldız</t>
  </si>
  <si>
    <t>Murat Özkaya</t>
  </si>
  <si>
    <t>Gıacomo Capitano</t>
  </si>
  <si>
    <t>Korkut Usta</t>
  </si>
  <si>
    <t>Suha Tükenmez</t>
  </si>
  <si>
    <t xml:space="preserve">Yavuz Erkal                   </t>
  </si>
  <si>
    <t xml:space="preserve">Servet Baydar </t>
  </si>
  <si>
    <t xml:space="preserve">İlker Bakır </t>
  </si>
  <si>
    <t>Güngör Akyüz</t>
  </si>
  <si>
    <t>Selahattin Eker</t>
  </si>
  <si>
    <t>Gökhan Göziş</t>
  </si>
  <si>
    <t xml:space="preserve">Ümit Akduman </t>
  </si>
  <si>
    <t xml:space="preserve">Burhanettin Demirel       </t>
  </si>
  <si>
    <t xml:space="preserve">H.Rahmi Yılmaz </t>
  </si>
  <si>
    <t xml:space="preserve">Noyan Akkaşoğlu </t>
  </si>
  <si>
    <t>Mert Kirteler</t>
  </si>
  <si>
    <t xml:space="preserve">Metin Çitone </t>
  </si>
  <si>
    <t xml:space="preserve">Hamza Özer   </t>
  </si>
  <si>
    <t xml:space="preserve">Jak Ovadya </t>
  </si>
  <si>
    <t>Mustafa Erbaş</t>
  </si>
  <si>
    <t xml:space="preserve">Hüseyin Yıldırım  </t>
  </si>
  <si>
    <t xml:space="preserve">Hüsamettin Kılıç </t>
  </si>
  <si>
    <t>Ekrem Kara</t>
  </si>
  <si>
    <t>Suat Mahmut Edizaslan</t>
  </si>
  <si>
    <t>Kaya Göziş</t>
  </si>
  <si>
    <t>Levent Ünüvar</t>
  </si>
  <si>
    <t xml:space="preserve">Menderes Ünal </t>
  </si>
  <si>
    <t xml:space="preserve">Selim Kurtulmuş </t>
  </si>
  <si>
    <t xml:space="preserve">Turgut Kambur </t>
  </si>
  <si>
    <t xml:space="preserve">Mesut Turan </t>
  </si>
  <si>
    <t xml:space="preserve">Murat Dalkılıç                         </t>
  </si>
  <si>
    <t>Turgay Kaplan</t>
  </si>
  <si>
    <t xml:space="preserve">Sevil Tokatlı  </t>
  </si>
  <si>
    <t>Hasan Özdemir</t>
  </si>
  <si>
    <t>Ebru Erdoğan</t>
  </si>
  <si>
    <t xml:space="preserve">Ali Öcal </t>
  </si>
  <si>
    <t>Elif Gamze Gözne</t>
  </si>
  <si>
    <t xml:space="preserve">Şehnaz Karaatlı </t>
  </si>
  <si>
    <t>Oğuz Özmen</t>
  </si>
  <si>
    <t>Semih Bulgur</t>
  </si>
  <si>
    <t>Dursun Temel</t>
  </si>
  <si>
    <t>Cafer Taşkıran</t>
  </si>
  <si>
    <t>Yüksel Gez</t>
  </si>
  <si>
    <t>Mehmet Sarıga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</si>
</sst>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36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u/>
      <sz val="12"/>
      <name val="Calibri"/>
      <family val="2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name val="Arial Tur"/>
      <charset val="162"/>
    </font>
    <font>
      <sz val="11"/>
      <name val="Calibri"/>
      <family val="2"/>
      <charset val="162"/>
    </font>
    <font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4"/>
      <color rgb="FFFF0000"/>
      <name val="Times New Roman"/>
      <family val="1"/>
      <charset val="162"/>
    </font>
    <font>
      <b/>
      <sz val="12"/>
      <color rgb="FFFF000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rgb="FFFF0000"/>
      <name val="Arial Tur"/>
      <charset val="162"/>
    </font>
    <font>
      <sz val="10"/>
      <color rgb="FFFF0000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341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4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Fill="1" applyBorder="1" applyAlignment="1" applyProtection="1">
      <alignment vertical="center"/>
    </xf>
    <xf numFmtId="0" fontId="13" fillId="0" borderId="30" xfId="1" quotePrefix="1" applyFont="1" applyBorder="1" applyAlignment="1" applyProtection="1">
      <alignment vertical="center"/>
    </xf>
    <xf numFmtId="0" fontId="3" fillId="0" borderId="30" xfId="1" applyFont="1" applyFill="1" applyBorder="1" applyAlignment="1" applyProtection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0" xfId="1" quotePrefix="1" applyFont="1" applyBorder="1" applyProtection="1"/>
    <xf numFmtId="0" fontId="3" fillId="0" borderId="31" xfId="1" applyFont="1" applyFill="1" applyBorder="1" applyAlignment="1" applyProtection="1">
      <alignment vertical="center"/>
    </xf>
    <xf numFmtId="0" fontId="12" fillId="0" borderId="30" xfId="1" applyFont="1" applyBorder="1" applyProtection="1"/>
    <xf numFmtId="164" fontId="9" fillId="5" borderId="35" xfId="0" quotePrefix="1" applyNumberFormat="1" applyFont="1" applyFill="1" applyBorder="1" applyAlignment="1" applyProtection="1">
      <alignment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5" borderId="30" xfId="3" applyFont="1" applyFill="1" applyBorder="1" applyAlignment="1" applyProtection="1">
      <alignment horizontal="center" vertical="center"/>
    </xf>
    <xf numFmtId="0" fontId="3" fillId="5" borderId="31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30" xfId="0" applyFont="1" applyFill="1" applyBorder="1" applyProtection="1"/>
    <xf numFmtId="0" fontId="24" fillId="5" borderId="13" xfId="0" applyFont="1" applyFill="1" applyBorder="1" applyAlignment="1" applyProtection="1">
      <alignment horizontal="center" vertical="center"/>
    </xf>
    <xf numFmtId="164" fontId="9" fillId="5" borderId="36" xfId="0" quotePrefix="1" applyNumberFormat="1" applyFont="1" applyFill="1" applyBorder="1" applyAlignment="1" applyProtection="1">
      <alignment vertical="center"/>
    </xf>
    <xf numFmtId="0" fontId="12" fillId="6" borderId="37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9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17" fillId="5" borderId="0" xfId="0" applyFont="1" applyFill="1" applyProtection="1">
      <protection locked="0"/>
    </xf>
    <xf numFmtId="0" fontId="2" fillId="5" borderId="28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3" fillId="6" borderId="9" xfId="0" applyFont="1" applyFill="1" applyBorder="1" applyAlignment="1" applyProtection="1">
      <alignment horizontal="center"/>
    </xf>
    <xf numFmtId="0" fontId="3" fillId="2" borderId="18" xfId="1" quotePrefix="1" applyFont="1" applyFill="1" applyBorder="1" applyAlignment="1" applyProtection="1">
      <alignment vertical="center"/>
      <protection locked="0"/>
    </xf>
    <xf numFmtId="0" fontId="3" fillId="2" borderId="15" xfId="1" quotePrefix="1" applyFont="1" applyFill="1" applyBorder="1" applyAlignment="1" applyProtection="1">
      <alignment vertical="center"/>
      <protection locked="0"/>
    </xf>
    <xf numFmtId="0" fontId="3" fillId="2" borderId="32" xfId="1" quotePrefix="1" applyFont="1" applyFill="1" applyBorder="1" applyAlignment="1" applyProtection="1">
      <alignment vertical="center"/>
      <protection locked="0"/>
    </xf>
    <xf numFmtId="0" fontId="13" fillId="0" borderId="16" xfId="1" quotePrefix="1" applyFont="1" applyBorder="1" applyAlignment="1" applyProtection="1">
      <alignment horizontal="center"/>
      <protection locked="0"/>
    </xf>
    <xf numFmtId="0" fontId="13" fillId="0" borderId="4" xfId="1" quotePrefix="1" applyFont="1" applyBorder="1" applyAlignment="1" applyProtection="1">
      <alignment horizontal="center"/>
      <protection locked="0"/>
    </xf>
    <xf numFmtId="16" fontId="13" fillId="0" borderId="4" xfId="1" quotePrefix="1" applyNumberFormat="1" applyFont="1" applyBorder="1" applyAlignment="1" applyProtection="1">
      <alignment horizontal="center"/>
      <protection locked="0"/>
    </xf>
    <xf numFmtId="0" fontId="13" fillId="0" borderId="33" xfId="1" quotePrefix="1" applyFont="1" applyBorder="1" applyAlignment="1" applyProtection="1">
      <alignment horizontal="center"/>
      <protection locked="0"/>
    </xf>
    <xf numFmtId="0" fontId="3" fillId="8" borderId="18" xfId="1" quotePrefix="1" applyFont="1" applyFill="1" applyBorder="1" applyAlignment="1" applyProtection="1">
      <alignment vertical="center"/>
      <protection locked="0"/>
    </xf>
    <xf numFmtId="0" fontId="3" fillId="8" borderId="15" xfId="1" quotePrefix="1" applyFont="1" applyFill="1" applyBorder="1" applyAlignment="1" applyProtection="1">
      <alignment vertical="center"/>
      <protection locked="0"/>
    </xf>
    <xf numFmtId="0" fontId="3" fillId="8" borderId="32" xfId="1" quotePrefix="1" applyFont="1" applyFill="1" applyBorder="1" applyAlignment="1" applyProtection="1">
      <alignment vertical="center"/>
      <protection locked="0"/>
    </xf>
    <xf numFmtId="0" fontId="3" fillId="0" borderId="25" xfId="1" applyFont="1" applyFill="1" applyBorder="1" applyAlignment="1" applyProtection="1">
      <alignment vertical="center"/>
    </xf>
    <xf numFmtId="0" fontId="3" fillId="2" borderId="2" xfId="1" quotePrefix="1" applyFont="1" applyFill="1" applyBorder="1" applyAlignment="1" applyProtection="1">
      <alignment vertical="center"/>
      <protection locked="0"/>
    </xf>
    <xf numFmtId="0" fontId="3" fillId="0" borderId="20" xfId="1" applyFont="1" applyFill="1" applyBorder="1" applyAlignment="1" applyProtection="1">
      <alignment vertical="center"/>
    </xf>
    <xf numFmtId="0" fontId="3" fillId="0" borderId="39" xfId="1" applyFont="1" applyFill="1" applyBorder="1" applyAlignment="1" applyProtection="1">
      <alignment vertical="center"/>
    </xf>
    <xf numFmtId="0" fontId="13" fillId="0" borderId="20" xfId="1" quotePrefix="1" applyFont="1" applyBorder="1" applyAlignment="1" applyProtection="1">
      <alignment vertical="center"/>
    </xf>
    <xf numFmtId="0" fontId="3" fillId="0" borderId="38" xfId="1" applyFont="1" applyFill="1" applyBorder="1" applyAlignment="1" applyProtection="1">
      <alignment vertical="center"/>
    </xf>
    <xf numFmtId="0" fontId="13" fillId="0" borderId="25" xfId="1" quotePrefix="1" applyFont="1" applyBorder="1" applyAlignment="1" applyProtection="1">
      <alignment vertical="center"/>
    </xf>
    <xf numFmtId="0" fontId="3" fillId="2" borderId="40" xfId="1" quotePrefix="1" applyFont="1" applyFill="1" applyBorder="1" applyAlignment="1" applyProtection="1">
      <alignment vertical="center"/>
      <protection locked="0"/>
    </xf>
    <xf numFmtId="0" fontId="14" fillId="0" borderId="7" xfId="1" applyFont="1" applyBorder="1" applyAlignment="1" applyProtection="1">
      <alignment horizontal="center"/>
      <protection locked="0"/>
    </xf>
    <xf numFmtId="0" fontId="3" fillId="2" borderId="11" xfId="1" quotePrefix="1" applyFont="1" applyFill="1" applyBorder="1" applyAlignment="1" applyProtection="1">
      <alignment vertical="center"/>
      <protection locked="0"/>
    </xf>
    <xf numFmtId="0" fontId="3" fillId="2" borderId="7" xfId="1" quotePrefix="1" applyFont="1" applyFill="1" applyBorder="1" applyAlignment="1" applyProtection="1">
      <alignment vertical="center"/>
      <protection locked="0"/>
    </xf>
    <xf numFmtId="0" fontId="13" fillId="0" borderId="7" xfId="1" quotePrefix="1" applyFont="1" applyBorder="1" applyAlignment="1" applyProtection="1">
      <alignment vertical="center"/>
    </xf>
    <xf numFmtId="0" fontId="12" fillId="0" borderId="7" xfId="1" applyFont="1" applyBorder="1" applyAlignment="1" applyProtection="1">
      <alignment vertical="center"/>
    </xf>
    <xf numFmtId="0" fontId="3" fillId="0" borderId="7" xfId="1" applyFont="1" applyFill="1" applyBorder="1" applyAlignment="1" applyProtection="1">
      <alignment vertical="center"/>
    </xf>
    <xf numFmtId="0" fontId="13" fillId="0" borderId="5" xfId="1" quotePrefix="1" applyFont="1" applyBorder="1" applyAlignment="1" applyProtection="1">
      <alignment horizontal="center"/>
      <protection locked="0"/>
    </xf>
    <xf numFmtId="0" fontId="13" fillId="0" borderId="6" xfId="1" quotePrefix="1" applyFont="1" applyBorder="1" applyAlignment="1" applyProtection="1">
      <alignment horizontal="center"/>
      <protection locked="0"/>
    </xf>
    <xf numFmtId="16" fontId="13" fillId="0" borderId="6" xfId="1" quotePrefix="1" applyNumberFormat="1" applyFont="1" applyBorder="1" applyAlignment="1" applyProtection="1">
      <alignment horizontal="center"/>
      <protection locked="0"/>
    </xf>
    <xf numFmtId="0" fontId="13" fillId="0" borderId="28" xfId="1" quotePrefix="1" applyFont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5" fillId="0" borderId="12" xfId="0" applyFont="1" applyBorder="1" applyAlignment="1">
      <alignment horizontal="left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/>
    </xf>
    <xf numFmtId="164" fontId="9" fillId="5" borderId="35" xfId="0" quotePrefix="1" applyNumberFormat="1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0" fontId="6" fillId="5" borderId="13" xfId="0" applyFont="1" applyFill="1" applyBorder="1" applyAlignment="1" applyProtection="1">
      <alignment horizontal="center"/>
    </xf>
    <xf numFmtId="164" fontId="9" fillId="5" borderId="36" xfId="0" quotePrefix="1" applyNumberFormat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Alignment="1" applyProtection="1">
      <protection locked="0"/>
    </xf>
    <xf numFmtId="0" fontId="23" fillId="6" borderId="4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5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5" fillId="0" borderId="26" xfId="0" applyFont="1" applyBorder="1" applyAlignment="1">
      <alignment horizontal="left" vertical="center"/>
    </xf>
    <xf numFmtId="0" fontId="3" fillId="7" borderId="8" xfId="0" quotePrefix="1" applyFont="1" applyFill="1" applyBorder="1" applyAlignment="1" applyProtection="1">
      <alignment horizontal="center" vertical="center"/>
    </xf>
    <xf numFmtId="0" fontId="3" fillId="7" borderId="9" xfId="0" quotePrefix="1" applyFont="1" applyFill="1" applyBorder="1" applyAlignment="1" applyProtection="1">
      <alignment horizontal="center" vertical="center"/>
    </xf>
    <xf numFmtId="0" fontId="3" fillId="7" borderId="17" xfId="0" quotePrefix="1" applyFont="1" applyFill="1" applyBorder="1" applyAlignment="1" applyProtection="1">
      <alignment horizontal="center" vertical="center"/>
    </xf>
    <xf numFmtId="0" fontId="3" fillId="5" borderId="8" xfId="3" quotePrefix="1" applyFont="1" applyFill="1" applyBorder="1" applyAlignment="1" applyProtection="1">
      <alignment horizontal="center" vertical="center"/>
    </xf>
    <xf numFmtId="0" fontId="3" fillId="5" borderId="9" xfId="3" applyFont="1" applyFill="1" applyBorder="1" applyAlignment="1" applyProtection="1">
      <alignment horizontal="center" vertical="center"/>
    </xf>
    <xf numFmtId="0" fontId="3" fillId="5" borderId="17" xfId="3" quotePrefix="1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24" fillId="5" borderId="26" xfId="0" applyFont="1" applyFill="1" applyBorder="1" applyAlignment="1" applyProtection="1">
      <alignment horizontal="center" vertical="center"/>
    </xf>
    <xf numFmtId="0" fontId="6" fillId="5" borderId="26" xfId="0" applyFont="1" applyFill="1" applyBorder="1" applyAlignment="1" applyProtection="1">
      <alignment horizontal="center"/>
    </xf>
    <xf numFmtId="164" fontId="9" fillId="5" borderId="34" xfId="0" quotePrefix="1" applyNumberFormat="1" applyFont="1" applyFill="1" applyBorder="1" applyAlignment="1" applyProtection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3" fillId="6" borderId="14" xfId="0" applyFont="1" applyFill="1" applyBorder="1" applyAlignment="1" applyProtection="1">
      <alignment horizontal="center"/>
    </xf>
    <xf numFmtId="0" fontId="2" fillId="6" borderId="42" xfId="0" applyFont="1" applyFill="1" applyBorder="1" applyAlignment="1" applyProtection="1">
      <alignment horizontal="right"/>
    </xf>
    <xf numFmtId="0" fontId="12" fillId="6" borderId="41" xfId="0" applyFont="1" applyFill="1" applyBorder="1" applyAlignment="1" applyProtection="1">
      <alignment horizontal="center"/>
    </xf>
    <xf numFmtId="0" fontId="6" fillId="5" borderId="26" xfId="0" applyFont="1" applyFill="1" applyBorder="1" applyAlignment="1" applyProtection="1">
      <alignment horizontal="center" vertic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Alignment="1" applyProtection="1">
      <protection locked="0"/>
    </xf>
    <xf numFmtId="0" fontId="23" fillId="6" borderId="20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8" xfId="0" applyFont="1" applyFill="1" applyBorder="1" applyAlignment="1" applyProtection="1">
      <alignment horizontal="center"/>
    </xf>
    <xf numFmtId="0" fontId="26" fillId="0" borderId="26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24" fillId="5" borderId="35" xfId="0" applyFont="1" applyFill="1" applyBorder="1" applyAlignment="1" applyProtection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3" fillId="5" borderId="2" xfId="0" quotePrefix="1" applyFont="1" applyFill="1" applyBorder="1" applyAlignment="1" applyProtection="1">
      <alignment horizontal="center" vertical="center"/>
    </xf>
    <xf numFmtId="0" fontId="3" fillId="5" borderId="30" xfId="0" quotePrefix="1" applyFont="1" applyFill="1" applyBorder="1" applyAlignment="1" applyProtection="1">
      <alignment horizontal="center" vertical="center"/>
    </xf>
    <xf numFmtId="0" fontId="13" fillId="0" borderId="20" xfId="1" quotePrefix="1" applyFont="1" applyBorder="1" applyProtection="1"/>
    <xf numFmtId="0" fontId="3" fillId="0" borderId="47" xfId="1" applyFont="1" applyFill="1" applyBorder="1" applyAlignment="1" applyProtection="1">
      <alignment vertical="center"/>
    </xf>
    <xf numFmtId="0" fontId="27" fillId="0" borderId="26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49" xfId="0" applyFill="1" applyBorder="1" applyAlignment="1">
      <alignment horizontal="left" vertical="center"/>
    </xf>
    <xf numFmtId="0" fontId="2" fillId="5" borderId="50" xfId="0" applyFont="1" applyFill="1" applyBorder="1" applyAlignment="1" applyProtection="1">
      <alignment horizontal="center" vertical="center"/>
      <protection locked="0"/>
    </xf>
    <xf numFmtId="0" fontId="3" fillId="5" borderId="51" xfId="0" quotePrefix="1" applyFont="1" applyFill="1" applyBorder="1" applyAlignment="1" applyProtection="1">
      <alignment horizontal="center" vertical="center"/>
    </xf>
    <xf numFmtId="0" fontId="3" fillId="5" borderId="52" xfId="3" applyFont="1" applyFill="1" applyBorder="1" applyAlignment="1" applyProtection="1">
      <alignment horizontal="center" vertical="center"/>
    </xf>
    <xf numFmtId="0" fontId="3" fillId="5" borderId="53" xfId="0" quotePrefix="1" applyFont="1" applyFill="1" applyBorder="1" applyAlignment="1" applyProtection="1">
      <alignment horizontal="center" vertical="center"/>
    </xf>
    <xf numFmtId="0" fontId="3" fillId="7" borderId="51" xfId="0" quotePrefix="1" applyFont="1" applyFill="1" applyBorder="1" applyAlignment="1" applyProtection="1">
      <alignment horizontal="center" vertical="center"/>
    </xf>
    <xf numFmtId="0" fontId="3" fillId="7" borderId="52" xfId="0" quotePrefix="1" applyFont="1" applyFill="1" applyBorder="1" applyAlignment="1" applyProtection="1">
      <alignment horizontal="center" vertical="center"/>
    </xf>
    <xf numFmtId="0" fontId="3" fillId="7" borderId="53" xfId="0" quotePrefix="1" applyFont="1" applyFill="1" applyBorder="1" applyAlignment="1" applyProtection="1">
      <alignment horizontal="center" vertical="center"/>
    </xf>
    <xf numFmtId="0" fontId="1" fillId="5" borderId="54" xfId="0" applyFont="1" applyFill="1" applyBorder="1" applyAlignment="1" applyProtection="1">
      <alignment horizontal="center" vertical="center"/>
    </xf>
    <xf numFmtId="0" fontId="1" fillId="5" borderId="52" xfId="0" applyFont="1" applyFill="1" applyBorder="1" applyAlignment="1" applyProtection="1">
      <alignment horizontal="center" vertical="center"/>
    </xf>
    <xf numFmtId="0" fontId="1" fillId="5" borderId="53" xfId="0" applyFont="1" applyFill="1" applyBorder="1" applyAlignment="1" applyProtection="1">
      <alignment horizontal="center" vertical="center"/>
    </xf>
    <xf numFmtId="0" fontId="1" fillId="5" borderId="51" xfId="0" applyFont="1" applyFill="1" applyBorder="1" applyAlignment="1" applyProtection="1">
      <alignment horizontal="center" vertical="center"/>
    </xf>
    <xf numFmtId="0" fontId="24" fillId="5" borderId="49" xfId="0" applyFont="1" applyFill="1" applyBorder="1" applyAlignment="1" applyProtection="1">
      <alignment horizontal="center" vertical="center"/>
    </xf>
    <xf numFmtId="0" fontId="6" fillId="5" borderId="49" xfId="0" applyFont="1" applyFill="1" applyBorder="1" applyAlignment="1" applyProtection="1">
      <alignment horizontal="center" vertical="center"/>
    </xf>
    <xf numFmtId="164" fontId="9" fillId="5" borderId="55" xfId="0" quotePrefix="1" applyNumberFormat="1" applyFont="1" applyFill="1" applyBorder="1" applyAlignment="1" applyProtection="1">
      <alignment horizontal="center" vertical="center"/>
    </xf>
    <xf numFmtId="0" fontId="0" fillId="0" borderId="49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/>
    </xf>
    <xf numFmtId="0" fontId="0" fillId="0" borderId="12" xfId="0" applyFill="1" applyBorder="1" applyAlignment="1">
      <alignment vertical="center"/>
    </xf>
    <xf numFmtId="0" fontId="0" fillId="5" borderId="0" xfId="0" applyFill="1" applyBorder="1" applyProtection="1">
      <protection locked="0"/>
    </xf>
    <xf numFmtId="0" fontId="16" fillId="5" borderId="0" xfId="0" applyFont="1" applyFill="1" applyBorder="1" applyAlignment="1" applyProtection="1">
      <protection locked="0"/>
    </xf>
    <xf numFmtId="0" fontId="3" fillId="7" borderId="12" xfId="0" quotePrefix="1" applyFont="1" applyFill="1" applyBorder="1" applyAlignment="1" applyProtection="1">
      <alignment horizontal="center" vertical="center"/>
    </xf>
    <xf numFmtId="0" fontId="0" fillId="0" borderId="49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29" fillId="5" borderId="1" xfId="0" quotePrefix="1" applyFont="1" applyFill="1" applyBorder="1" applyAlignment="1" applyProtection="1">
      <alignment horizontal="center" vertical="center"/>
    </xf>
    <xf numFmtId="0" fontId="29" fillId="5" borderId="2" xfId="3" applyFont="1" applyFill="1" applyBorder="1" applyAlignment="1" applyProtection="1">
      <alignment horizontal="center" vertical="center"/>
    </xf>
    <xf numFmtId="0" fontId="29" fillId="5" borderId="3" xfId="0" quotePrefix="1" applyFont="1" applyFill="1" applyBorder="1" applyAlignment="1" applyProtection="1">
      <alignment horizontal="center" vertical="center"/>
    </xf>
    <xf numFmtId="0" fontId="29" fillId="7" borderId="1" xfId="0" quotePrefix="1" applyFont="1" applyFill="1" applyBorder="1" applyAlignment="1" applyProtection="1">
      <alignment horizontal="center" vertical="center"/>
    </xf>
    <xf numFmtId="0" fontId="29" fillId="7" borderId="2" xfId="0" quotePrefix="1" applyFont="1" applyFill="1" applyBorder="1" applyAlignment="1" applyProtection="1">
      <alignment horizontal="center" vertical="center"/>
    </xf>
    <xf numFmtId="0" fontId="29" fillId="7" borderId="3" xfId="0" quotePrefix="1" applyFont="1" applyFill="1" applyBorder="1" applyAlignment="1" applyProtection="1">
      <alignment horizontal="center" vertical="center"/>
    </xf>
    <xf numFmtId="0" fontId="29" fillId="5" borderId="1" xfId="3" quotePrefix="1" applyFont="1" applyFill="1" applyBorder="1" applyAlignment="1" applyProtection="1">
      <alignment horizontal="center" vertical="center"/>
    </xf>
    <xf numFmtId="0" fontId="29" fillId="5" borderId="3" xfId="3" quotePrefix="1" applyFont="1" applyFill="1" applyBorder="1" applyAlignment="1" applyProtection="1">
      <alignment horizontal="center" vertical="center"/>
    </xf>
    <xf numFmtId="0" fontId="28" fillId="0" borderId="12" xfId="0" applyFont="1" applyFill="1" applyBorder="1" applyAlignment="1">
      <alignment horizontal="left" vertical="center"/>
    </xf>
    <xf numFmtId="0" fontId="30" fillId="5" borderId="4" xfId="0" applyFont="1" applyFill="1" applyBorder="1" applyAlignment="1" applyProtection="1">
      <alignment horizontal="center" vertical="center"/>
    </xf>
    <xf numFmtId="0" fontId="30" fillId="5" borderId="2" xfId="0" applyFont="1" applyFill="1" applyBorder="1" applyAlignment="1" applyProtection="1">
      <alignment horizontal="center" vertical="center"/>
    </xf>
    <xf numFmtId="0" fontId="30" fillId="5" borderId="3" xfId="0" applyFont="1" applyFill="1" applyBorder="1" applyAlignment="1" applyProtection="1">
      <alignment horizontal="center" vertical="center"/>
    </xf>
    <xf numFmtId="0" fontId="30" fillId="5" borderId="1" xfId="0" applyFont="1" applyFill="1" applyBorder="1" applyAlignment="1" applyProtection="1">
      <alignment horizontal="center" vertical="center"/>
    </xf>
    <xf numFmtId="0" fontId="31" fillId="5" borderId="12" xfId="0" applyFont="1" applyFill="1" applyBorder="1" applyAlignment="1" applyProtection="1">
      <alignment horizontal="center" vertical="center"/>
    </xf>
    <xf numFmtId="0" fontId="32" fillId="5" borderId="12" xfId="0" applyFont="1" applyFill="1" applyBorder="1" applyAlignment="1" applyProtection="1">
      <alignment horizontal="center"/>
    </xf>
    <xf numFmtId="164" fontId="33" fillId="5" borderId="35" xfId="0" quotePrefix="1" applyNumberFormat="1" applyFont="1" applyFill="1" applyBorder="1" applyAlignment="1" applyProtection="1">
      <alignment horizontal="center" vertical="center"/>
    </xf>
    <xf numFmtId="0" fontId="34" fillId="0" borderId="26" xfId="0" applyFont="1" applyFill="1" applyBorder="1" applyAlignment="1">
      <alignment horizontal="left" vertical="center"/>
    </xf>
    <xf numFmtId="0" fontId="29" fillId="7" borderId="8" xfId="0" quotePrefix="1" applyFont="1" applyFill="1" applyBorder="1" applyAlignment="1" applyProtection="1">
      <alignment horizontal="center" vertical="center"/>
    </xf>
    <xf numFmtId="0" fontId="29" fillId="7" borderId="9" xfId="0" quotePrefix="1" applyFont="1" applyFill="1" applyBorder="1" applyAlignment="1" applyProtection="1">
      <alignment horizontal="center" vertical="center"/>
    </xf>
    <xf numFmtId="0" fontId="29" fillId="7" borderId="17" xfId="0" quotePrefix="1" applyFont="1" applyFill="1" applyBorder="1" applyAlignment="1" applyProtection="1">
      <alignment horizontal="center" vertical="center"/>
    </xf>
    <xf numFmtId="0" fontId="29" fillId="5" borderId="8" xfId="3" quotePrefix="1" applyFont="1" applyFill="1" applyBorder="1" applyAlignment="1" applyProtection="1">
      <alignment horizontal="center" vertical="center"/>
    </xf>
    <xf numFmtId="0" fontId="29" fillId="5" borderId="9" xfId="3" applyFont="1" applyFill="1" applyBorder="1" applyAlignment="1" applyProtection="1">
      <alignment horizontal="center" vertical="center"/>
    </xf>
    <xf numFmtId="0" fontId="29" fillId="5" borderId="17" xfId="3" quotePrefix="1" applyFont="1" applyFill="1" applyBorder="1" applyAlignment="1" applyProtection="1">
      <alignment horizontal="center" vertical="center"/>
    </xf>
    <xf numFmtId="0" fontId="30" fillId="5" borderId="16" xfId="0" applyFont="1" applyFill="1" applyBorder="1" applyAlignment="1" applyProtection="1">
      <alignment horizontal="center" vertical="center"/>
    </xf>
    <xf numFmtId="0" fontId="30" fillId="5" borderId="9" xfId="0" applyFont="1" applyFill="1" applyBorder="1" applyAlignment="1" applyProtection="1">
      <alignment horizontal="center" vertical="center"/>
    </xf>
    <xf numFmtId="0" fontId="30" fillId="5" borderId="17" xfId="0" applyFont="1" applyFill="1" applyBorder="1" applyAlignment="1" applyProtection="1">
      <alignment horizontal="center" vertical="center"/>
    </xf>
    <xf numFmtId="0" fontId="30" fillId="5" borderId="8" xfId="0" applyFont="1" applyFill="1" applyBorder="1" applyAlignment="1" applyProtection="1">
      <alignment horizontal="center" vertical="center"/>
    </xf>
    <xf numFmtId="0" fontId="31" fillId="5" borderId="34" xfId="0" applyFont="1" applyFill="1" applyBorder="1" applyAlignment="1" applyProtection="1">
      <alignment horizontal="center" vertical="center"/>
    </xf>
    <xf numFmtId="0" fontId="32" fillId="5" borderId="17" xfId="0" applyFont="1" applyFill="1" applyBorder="1" applyAlignment="1" applyProtection="1">
      <alignment horizontal="center" vertical="center"/>
    </xf>
    <xf numFmtId="164" fontId="33" fillId="5" borderId="34" xfId="0" quotePrefix="1" applyNumberFormat="1" applyFont="1" applyFill="1" applyBorder="1" applyAlignment="1" applyProtection="1">
      <alignment horizontal="center" vertical="center"/>
    </xf>
    <xf numFmtId="0" fontId="34" fillId="0" borderId="13" xfId="0" applyFont="1" applyFill="1" applyBorder="1" applyAlignment="1">
      <alignment horizontal="left" vertical="center"/>
    </xf>
    <xf numFmtId="0" fontId="29" fillId="5" borderId="29" xfId="0" quotePrefix="1" applyFont="1" applyFill="1" applyBorder="1" applyAlignment="1" applyProtection="1">
      <alignment horizontal="center" vertical="center"/>
    </xf>
    <xf numFmtId="0" fontId="29" fillId="5" borderId="30" xfId="3" applyFont="1" applyFill="1" applyBorder="1" applyAlignment="1" applyProtection="1">
      <alignment horizontal="center" vertical="center"/>
    </xf>
    <xf numFmtId="0" fontId="29" fillId="5" borderId="31" xfId="0" quotePrefix="1" applyFont="1" applyFill="1" applyBorder="1" applyAlignment="1" applyProtection="1">
      <alignment horizontal="center" vertical="center"/>
    </xf>
    <xf numFmtId="0" fontId="29" fillId="7" borderId="29" xfId="0" quotePrefix="1" applyFont="1" applyFill="1" applyBorder="1" applyAlignment="1" applyProtection="1">
      <alignment horizontal="center" vertical="center"/>
    </xf>
    <xf numFmtId="0" fontId="29" fillId="7" borderId="30" xfId="0" quotePrefix="1" applyFont="1" applyFill="1" applyBorder="1" applyAlignment="1" applyProtection="1">
      <alignment horizontal="center" vertical="center"/>
    </xf>
    <xf numFmtId="0" fontId="29" fillId="7" borderId="31" xfId="0" quotePrefix="1" applyFont="1" applyFill="1" applyBorder="1" applyAlignment="1" applyProtection="1">
      <alignment horizontal="center" vertical="center"/>
    </xf>
    <xf numFmtId="0" fontId="30" fillId="5" borderId="33" xfId="0" applyFont="1" applyFill="1" applyBorder="1" applyAlignment="1" applyProtection="1">
      <alignment horizontal="center" vertical="center"/>
    </xf>
    <xf numFmtId="0" fontId="30" fillId="5" borderId="30" xfId="0" applyFont="1" applyFill="1" applyBorder="1" applyAlignment="1" applyProtection="1">
      <alignment horizontal="center" vertical="center"/>
    </xf>
    <xf numFmtId="0" fontId="30" fillId="5" borderId="31" xfId="0" applyFont="1" applyFill="1" applyBorder="1" applyAlignment="1" applyProtection="1">
      <alignment horizontal="center" vertical="center"/>
    </xf>
    <xf numFmtId="0" fontId="30" fillId="5" borderId="29" xfId="0" applyFont="1" applyFill="1" applyBorder="1" applyAlignment="1" applyProtection="1">
      <alignment horizontal="center" vertical="center"/>
    </xf>
    <xf numFmtId="0" fontId="31" fillId="5" borderId="36" xfId="0" applyFont="1" applyFill="1" applyBorder="1" applyAlignment="1" applyProtection="1">
      <alignment horizontal="center" vertical="center"/>
    </xf>
    <xf numFmtId="0" fontId="32" fillId="5" borderId="31" xfId="0" applyFont="1" applyFill="1" applyBorder="1" applyAlignment="1" applyProtection="1">
      <alignment horizontal="center" vertical="center"/>
    </xf>
    <xf numFmtId="164" fontId="33" fillId="5" borderId="36" xfId="0" quotePrefix="1" applyNumberFormat="1" applyFont="1" applyFill="1" applyBorder="1" applyAlignment="1" applyProtection="1">
      <alignment horizontal="center" vertical="center"/>
    </xf>
    <xf numFmtId="0" fontId="34" fillId="0" borderId="12" xfId="0" applyFont="1" applyFill="1" applyBorder="1" applyAlignment="1">
      <alignment horizontal="left" vertical="center" wrapText="1"/>
    </xf>
    <xf numFmtId="0" fontId="29" fillId="5" borderId="2" xfId="0" quotePrefix="1" applyFont="1" applyFill="1" applyBorder="1" applyAlignment="1" applyProtection="1">
      <alignment horizontal="center" vertical="center"/>
    </xf>
    <xf numFmtId="0" fontId="35" fillId="5" borderId="2" xfId="0" applyFont="1" applyFill="1" applyBorder="1" applyAlignment="1" applyProtection="1">
      <alignment horizontal="center" vertical="center"/>
    </xf>
    <xf numFmtId="0" fontId="32" fillId="5" borderId="12" xfId="0" applyFont="1" applyFill="1" applyBorder="1" applyAlignment="1" applyProtection="1">
      <alignment horizontal="center" vertical="center"/>
    </xf>
    <xf numFmtId="0" fontId="34" fillId="0" borderId="12" xfId="0" applyFont="1" applyFill="1" applyBorder="1" applyAlignment="1">
      <alignment horizontal="left" vertical="center"/>
    </xf>
    <xf numFmtId="0" fontId="22" fillId="6" borderId="16" xfId="0" applyFont="1" applyFill="1" applyBorder="1" applyAlignment="1" applyProtection="1">
      <alignment horizontal="center"/>
    </xf>
    <xf numFmtId="0" fontId="22" fillId="6" borderId="9" xfId="0" applyFont="1" applyFill="1" applyBorder="1" applyAlignment="1" applyProtection="1">
      <alignment horizontal="center"/>
    </xf>
    <xf numFmtId="0" fontId="22" fillId="6" borderId="17" xfId="0" applyFont="1" applyFill="1" applyBorder="1" applyAlignment="1" applyProtection="1">
      <alignment horizontal="center"/>
    </xf>
    <xf numFmtId="0" fontId="24" fillId="4" borderId="23" xfId="0" applyFont="1" applyFill="1" applyBorder="1" applyAlignment="1" applyProtection="1">
      <alignment horizontal="center"/>
      <protection locked="0"/>
    </xf>
    <xf numFmtId="0" fontId="24" fillId="4" borderId="14" xfId="0" applyFont="1" applyFill="1" applyBorder="1" applyAlignment="1" applyProtection="1">
      <alignment horizontal="center"/>
      <protection locked="0"/>
    </xf>
    <xf numFmtId="0" fontId="24" fillId="4" borderId="24" xfId="0" applyFont="1" applyFill="1" applyBorder="1" applyAlignment="1" applyProtection="1">
      <alignment horizontal="center"/>
      <protection locked="0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2" fillId="6" borderId="18" xfId="0" applyFont="1" applyFill="1" applyBorder="1" applyAlignment="1" applyProtection="1">
      <alignment horizontal="center"/>
    </xf>
    <xf numFmtId="0" fontId="22" fillId="6" borderId="23" xfId="0" applyFont="1" applyFill="1" applyBorder="1" applyAlignment="1" applyProtection="1">
      <alignment horizontal="center"/>
    </xf>
    <xf numFmtId="0" fontId="22" fillId="6" borderId="14" xfId="0" applyFont="1" applyFill="1" applyBorder="1" applyAlignment="1" applyProtection="1">
      <alignment horizontal="center"/>
    </xf>
    <xf numFmtId="0" fontId="22" fillId="6" borderId="24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4" fillId="4" borderId="22" xfId="0" applyFont="1" applyFill="1" applyBorder="1" applyAlignment="1" applyProtection="1">
      <alignment horizontal="center"/>
      <protection locked="0"/>
    </xf>
    <xf numFmtId="0" fontId="24" fillId="4" borderId="7" xfId="0" applyFont="1" applyFill="1" applyBorder="1" applyAlignment="1" applyProtection="1">
      <alignment horizontal="center"/>
      <protection locked="0"/>
    </xf>
    <xf numFmtId="0" fontId="24" fillId="4" borderId="11" xfId="0" applyFont="1" applyFill="1" applyBorder="1" applyAlignment="1" applyProtection="1">
      <alignment horizontal="center"/>
      <protection locked="0"/>
    </xf>
    <xf numFmtId="0" fontId="22" fillId="6" borderId="19" xfId="0" applyFont="1" applyFill="1" applyBorder="1" applyAlignment="1" applyProtection="1">
      <alignment horizontal="center"/>
    </xf>
    <xf numFmtId="0" fontId="22" fillId="6" borderId="20" xfId="0" applyFont="1" applyFill="1" applyBorder="1" applyAlignment="1" applyProtection="1">
      <alignment horizontal="center"/>
    </xf>
    <xf numFmtId="0" fontId="22" fillId="6" borderId="47" xfId="0" applyFont="1" applyFill="1" applyBorder="1" applyAlignment="1" applyProtection="1">
      <alignment horizontal="center"/>
    </xf>
    <xf numFmtId="0" fontId="22" fillId="6" borderId="21" xfId="0" applyFont="1" applyFill="1" applyBorder="1" applyAlignment="1" applyProtection="1">
      <alignment horizontal="center"/>
    </xf>
    <xf numFmtId="0" fontId="22" fillId="6" borderId="43" xfId="0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4" fillId="6" borderId="7" xfId="0" applyFont="1" applyFill="1" applyBorder="1" applyAlignment="1" applyProtection="1">
      <alignment horizontal="center"/>
      <protection locked="0"/>
    </xf>
    <xf numFmtId="0" fontId="24" fillId="4" borderId="19" xfId="0" applyFont="1" applyFill="1" applyBorder="1" applyAlignment="1" applyProtection="1">
      <alignment horizontal="center"/>
      <protection locked="0"/>
    </xf>
    <xf numFmtId="0" fontId="24" fillId="4" borderId="20" xfId="0" applyFont="1" applyFill="1" applyBorder="1" applyAlignment="1" applyProtection="1">
      <alignment horizontal="center"/>
      <protection locked="0"/>
    </xf>
    <xf numFmtId="0" fontId="24" fillId="4" borderId="21" xfId="0" applyFont="1" applyFill="1" applyBorder="1" applyAlignment="1" applyProtection="1">
      <alignment horizontal="center"/>
      <protection locked="0"/>
    </xf>
    <xf numFmtId="0" fontId="20" fillId="0" borderId="0" xfId="1" applyFont="1" applyAlignment="1" applyProtection="1">
      <alignment horizontal="center"/>
      <protection locked="0"/>
    </xf>
    <xf numFmtId="0" fontId="21" fillId="0" borderId="7" xfId="1" applyFont="1" applyBorder="1" applyAlignment="1" applyProtection="1">
      <alignment horizontal="center"/>
      <protection locked="0"/>
    </xf>
    <xf numFmtId="0" fontId="18" fillId="0" borderId="23" xfId="1" applyFont="1" applyBorder="1" applyAlignment="1" applyProtection="1">
      <alignment horizontal="center"/>
      <protection locked="0"/>
    </xf>
    <xf numFmtId="0" fontId="18" fillId="0" borderId="14" xfId="1" applyFont="1" applyBorder="1" applyAlignment="1" applyProtection="1">
      <alignment horizontal="center"/>
      <protection locked="0"/>
    </xf>
    <xf numFmtId="0" fontId="18" fillId="0" borderId="24" xfId="1" applyFont="1" applyBorder="1" applyAlignment="1" applyProtection="1">
      <alignment horizontal="center"/>
      <protection locked="0"/>
    </xf>
    <xf numFmtId="0" fontId="18" fillId="0" borderId="22" xfId="1" applyFont="1" applyBorder="1" applyAlignment="1" applyProtection="1">
      <alignment horizontal="center"/>
      <protection locked="0"/>
    </xf>
    <xf numFmtId="0" fontId="18" fillId="0" borderId="7" xfId="1" applyFont="1" applyBorder="1" applyAlignment="1" applyProtection="1">
      <alignment horizontal="center"/>
      <protection locked="0"/>
    </xf>
    <xf numFmtId="0" fontId="18" fillId="0" borderId="11" xfId="1" applyFont="1" applyBorder="1" applyAlignment="1" applyProtection="1">
      <alignment horizontal="center"/>
      <protection locked="0"/>
    </xf>
    <xf numFmtId="0" fontId="18" fillId="0" borderId="0" xfId="1" applyFont="1" applyBorder="1" applyAlignment="1" applyProtection="1">
      <alignment horizontal="center"/>
      <protection locked="0"/>
    </xf>
    <xf numFmtId="0" fontId="18" fillId="0" borderId="10" xfId="1" applyFont="1" applyBorder="1" applyAlignment="1" applyProtection="1">
      <alignment horizontal="center"/>
      <protection locked="0"/>
    </xf>
    <xf numFmtId="0" fontId="18" fillId="0" borderId="27" xfId="1" applyFont="1" applyBorder="1" applyAlignment="1" applyProtection="1">
      <alignment horizontal="center"/>
      <protection locked="0"/>
    </xf>
    <xf numFmtId="0" fontId="18" fillId="0" borderId="19" xfId="1" applyFont="1" applyBorder="1" applyAlignment="1" applyProtection="1">
      <alignment horizontal="center"/>
      <protection locked="0"/>
    </xf>
    <xf numFmtId="0" fontId="18" fillId="0" borderId="20" xfId="1" applyFont="1" applyBorder="1" applyAlignment="1" applyProtection="1">
      <alignment horizontal="center"/>
      <protection locked="0"/>
    </xf>
    <xf numFmtId="0" fontId="18" fillId="0" borderId="21" xfId="1" applyFont="1" applyBorder="1" applyAlignment="1" applyProtection="1">
      <alignment horizontal="center"/>
      <protection locked="0"/>
    </xf>
    <xf numFmtId="0" fontId="34" fillId="0" borderId="49" xfId="0" applyFont="1" applyFill="1" applyBorder="1" applyAlignment="1">
      <alignment horizontal="left" vertical="center"/>
    </xf>
    <xf numFmtId="0" fontId="31" fillId="5" borderId="13" xfId="0" applyFont="1" applyFill="1" applyBorder="1" applyAlignment="1" applyProtection="1">
      <alignment horizontal="center" vertical="center"/>
    </xf>
    <xf numFmtId="0" fontId="32" fillId="5" borderId="13" xfId="0" applyFont="1" applyFill="1" applyBorder="1" applyAlignment="1" applyProtection="1">
      <alignment horizontal="center" vertical="center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1371600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19050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152400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104775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28575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76200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61"/>
  <sheetViews>
    <sheetView showGridLines="0" tabSelected="1" showWhiteSpace="0" topLeftCell="A86" zoomScaleSheetLayoutView="100" workbookViewId="0">
      <selection activeCell="A92" sqref="A92:AI111"/>
    </sheetView>
  </sheetViews>
  <sheetFormatPr defaultRowHeight="12.75"/>
  <cols>
    <col min="1" max="1" width="3.42578125" style="104" customWidth="1"/>
    <col min="2" max="2" width="23.85546875" style="114" customWidth="1"/>
    <col min="3" max="3" width="1.7109375" style="104" customWidth="1"/>
    <col min="4" max="4" width="0.85546875" style="104" customWidth="1"/>
    <col min="5" max="6" width="1.7109375" style="104" customWidth="1"/>
    <col min="7" max="7" width="0.85546875" style="104" customWidth="1"/>
    <col min="8" max="9" width="1.7109375" style="104" customWidth="1"/>
    <col min="10" max="10" width="0.85546875" style="104" customWidth="1"/>
    <col min="11" max="12" width="1.7109375" style="104" customWidth="1"/>
    <col min="13" max="13" width="0.85546875" style="104" customWidth="1"/>
    <col min="14" max="15" width="1.7109375" style="104" customWidth="1"/>
    <col min="16" max="16" width="0.85546875" style="104" customWidth="1"/>
    <col min="17" max="18" width="1.7109375" style="104" customWidth="1"/>
    <col min="19" max="19" width="0.85546875" style="104" customWidth="1"/>
    <col min="20" max="20" width="1.85546875" style="104" customWidth="1"/>
    <col min="21" max="21" width="1.7109375" style="104" customWidth="1"/>
    <col min="22" max="22" width="0.85546875" style="104" customWidth="1"/>
    <col min="23" max="24" width="1.7109375" style="104" customWidth="1"/>
    <col min="25" max="25" width="0.85546875" style="104" customWidth="1"/>
    <col min="26" max="26" width="2" style="104" customWidth="1"/>
    <col min="27" max="27" width="2.7109375" style="104" customWidth="1"/>
    <col min="28" max="28" width="0.85546875" style="104" customWidth="1"/>
    <col min="29" max="29" width="2" style="104" customWidth="1"/>
    <col min="30" max="30" width="2.7109375" style="104" bestFit="1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5" customWidth="1"/>
    <col min="36" max="36" width="3.85546875" style="103" customWidth="1"/>
    <col min="37" max="37" width="9.140625" style="104"/>
    <col min="38" max="38" width="9.140625" style="72"/>
    <col min="39" max="16384" width="9.140625" style="104"/>
  </cols>
  <sheetData>
    <row r="1" spans="1:41" ht="19.5" thickBot="1">
      <c r="A1" s="320" t="s">
        <v>49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20"/>
    </row>
    <row r="2" spans="1:41" ht="19.5" thickBot="1">
      <c r="A2" s="321" t="s">
        <v>68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3"/>
    </row>
    <row r="3" spans="1:41" ht="16.5" thickBot="1">
      <c r="A3" s="165" t="s">
        <v>0</v>
      </c>
      <c r="B3" s="166" t="s">
        <v>1</v>
      </c>
      <c r="C3" s="303">
        <v>1</v>
      </c>
      <c r="D3" s="318"/>
      <c r="E3" s="319"/>
      <c r="F3" s="303">
        <v>2</v>
      </c>
      <c r="G3" s="318"/>
      <c r="H3" s="319"/>
      <c r="I3" s="303">
        <v>3</v>
      </c>
      <c r="J3" s="318"/>
      <c r="K3" s="319"/>
      <c r="L3" s="303">
        <v>4</v>
      </c>
      <c r="M3" s="318"/>
      <c r="N3" s="319"/>
      <c r="O3" s="303">
        <v>5</v>
      </c>
      <c r="P3" s="318"/>
      <c r="Q3" s="319"/>
      <c r="R3" s="303">
        <v>6</v>
      </c>
      <c r="S3" s="318"/>
      <c r="T3" s="319"/>
      <c r="U3" s="303">
        <v>7</v>
      </c>
      <c r="V3" s="318"/>
      <c r="W3" s="319"/>
      <c r="X3" s="303">
        <v>8</v>
      </c>
      <c r="Y3" s="318"/>
      <c r="Z3" s="319"/>
      <c r="AA3" s="300" t="s">
        <v>10</v>
      </c>
      <c r="AB3" s="301"/>
      <c r="AC3" s="302"/>
      <c r="AD3" s="300" t="s">
        <v>48</v>
      </c>
      <c r="AE3" s="301"/>
      <c r="AF3" s="316"/>
      <c r="AG3" s="167" t="s">
        <v>33</v>
      </c>
      <c r="AH3" s="168" t="e">
        <f>#REF!</f>
        <v>#REF!</v>
      </c>
      <c r="AI3" s="169" t="s">
        <v>51</v>
      </c>
      <c r="AJ3" s="103" t="s">
        <v>52</v>
      </c>
    </row>
    <row r="4" spans="1:41" ht="18.75">
      <c r="A4" s="170">
        <v>1</v>
      </c>
      <c r="B4" s="207" t="s">
        <v>72</v>
      </c>
      <c r="C4" s="172"/>
      <c r="D4" s="173"/>
      <c r="E4" s="174"/>
      <c r="F4" s="175">
        <f>IF('Gr S'!$N$9&lt;&gt;"",'Gr S'!$N$9,"")</f>
        <v>3</v>
      </c>
      <c r="G4" s="176" t="str">
        <f>IF(H4&lt;&gt;"",":","")</f>
        <v>:</v>
      </c>
      <c r="H4" s="177">
        <f>IF('Gr S'!$P$9&lt;&gt;"",'Gr S'!$P$9,"")</f>
        <v>0</v>
      </c>
      <c r="I4" s="175">
        <f>IF('Gr S'!$N$14&lt;&gt;"",'Gr S'!$N$14,"")</f>
        <v>3</v>
      </c>
      <c r="J4" s="176" t="str">
        <f>IF(K4&lt;&gt;"",":","")</f>
        <v>:</v>
      </c>
      <c r="K4" s="177">
        <f>IF('Gr S'!$P$14&lt;&gt;"",'Gr S'!$P$14,"")</f>
        <v>2</v>
      </c>
      <c r="L4" s="175">
        <f>IF('Gr S'!$N$4&lt;&gt;"",'Gr S'!$N$4,"")</f>
        <v>0</v>
      </c>
      <c r="M4" s="176" t="str">
        <f>IF($N$4&lt;&gt;"",":","")</f>
        <v>:</v>
      </c>
      <c r="N4" s="177">
        <f>IF('Gr S'!$P$4&lt;&gt;"",'Gr S'!$P$4,"")</f>
        <v>3</v>
      </c>
      <c r="O4" s="175">
        <f>IF('Gr S'!$E$19&lt;&gt;"",'Gr S'!$E$19,"")</f>
        <v>2</v>
      </c>
      <c r="P4" s="176" t="str">
        <f>IF(Q4&lt;&gt;"",":","")</f>
        <v>:</v>
      </c>
      <c r="Q4" s="177">
        <f>IF('Gr S'!$G$19&lt;&gt;"",'Gr S'!$G$19,"")</f>
        <v>3</v>
      </c>
      <c r="R4" s="175">
        <f>IF('Gr S'!$E$14&lt;&gt;"",'Gr S'!$E$14,"")</f>
        <v>3</v>
      </c>
      <c r="S4" s="176" t="str">
        <f>IF(T4&lt;&gt;"",":","")</f>
        <v>:</v>
      </c>
      <c r="T4" s="177">
        <f>IF('Gr S'!$G$14&lt;&gt;"",'Gr S'!$G$14,"")</f>
        <v>2</v>
      </c>
      <c r="U4" s="175">
        <f>IF('Gr S'!$E$9&lt;&gt;"",'Gr S'!$E$9,"")</f>
        <v>2</v>
      </c>
      <c r="V4" s="176" t="str">
        <f t="shared" ref="V4:V9" si="0">IF(W4&lt;&gt;"",":","")</f>
        <v>:</v>
      </c>
      <c r="W4" s="177">
        <f>IF('Gr S'!$G$9&lt;&gt;"",'Gr S'!$G$9,"")</f>
        <v>3</v>
      </c>
      <c r="X4" s="175">
        <f>IF('Gr S'!$E$4&lt;&gt;"",'Gr S'!$E$4,"")</f>
        <v>3</v>
      </c>
      <c r="Y4" s="176" t="str">
        <f t="shared" ref="Y4:Y10" si="1">IF(Z4&lt;&gt;"",":","")</f>
        <v>:</v>
      </c>
      <c r="Z4" s="177">
        <f>IF('Gr S'!$G$4&lt;&gt;"",'Gr S'!$G$4,"")</f>
        <v>1</v>
      </c>
      <c r="AA4" s="178">
        <f>IF(C4&gt;E4,1)+IF(F4&gt;H4,1)+IF(I4&gt;K4,1)+IF(L4&gt;N4,1)+IF(O4&gt;Q4,1)+IF(R4&gt;T4,1)+IF(U4&gt;W4,1)+IF(X4&gt;Z4,1)</f>
        <v>4</v>
      </c>
      <c r="AB4" s="179" t="str">
        <f t="shared" ref="AB4" si="2">IF(AC4&lt;&gt;"",":","")</f>
        <v>:</v>
      </c>
      <c r="AC4" s="180">
        <f>IF(E4&gt;C4,1)+IF(H4&gt;F4,1)+IF(K4&gt;I4,1)+IF(N4&gt;L4,1)+IF(Q4&gt;O4,1)+IF(T4&gt;R4,1)+IF(W4&gt;U4,1)+IF(Z4&gt;X4,1)</f>
        <v>3</v>
      </c>
      <c r="AD4" s="181">
        <f>SUM(C4,F4,I4,L4,O4,R4,U4,X4)</f>
        <v>16</v>
      </c>
      <c r="AE4" s="179" t="s">
        <v>11</v>
      </c>
      <c r="AF4" s="179">
        <f>SUM(E4,H4,K4,N4,Q4,T4,W4,Z4)</f>
        <v>14</v>
      </c>
      <c r="AG4" s="182">
        <f>IF(AA4+AC4&gt;0,RANK(sonuc!AI4,sonuc!AI4:AI11),"")</f>
        <v>3</v>
      </c>
      <c r="AH4" s="183">
        <f>sonuc!AJ4</f>
        <v>7</v>
      </c>
      <c r="AI4" s="184">
        <f>(sonuc!AA4*1000+sonuc!AC4*200+(sonuc!AD4-sonuc!AF4)*20)</f>
        <v>4640</v>
      </c>
      <c r="AJ4" s="109">
        <f>IF(AA4+AC4&gt;0,sonuc!AA4+sonuc!AC4,"")</f>
        <v>7</v>
      </c>
      <c r="AK4" s="147"/>
    </row>
    <row r="5" spans="1:41" ht="18.75">
      <c r="A5" s="148">
        <v>2</v>
      </c>
      <c r="B5" s="212" t="s">
        <v>77</v>
      </c>
      <c r="C5" s="18">
        <f>+H4</f>
        <v>0</v>
      </c>
      <c r="D5" s="21" t="str">
        <f>IF(E5&lt;&gt;"",":","")</f>
        <v>:</v>
      </c>
      <c r="E5" s="19">
        <f>+F4</f>
        <v>3</v>
      </c>
      <c r="F5" s="37"/>
      <c r="G5" s="38"/>
      <c r="H5" s="39"/>
      <c r="I5" s="20">
        <f>IF('Gr S'!$N$5&lt;&gt;"",'Gr S'!$N$5,"")</f>
        <v>1</v>
      </c>
      <c r="J5" s="21" t="str">
        <f>IF(K5&lt;&gt;"",":","")</f>
        <v>:</v>
      </c>
      <c r="K5" s="22">
        <f>IF('Gr S'!$P$5&lt;&gt;"",'Gr S'!$P$5,"")</f>
        <v>3</v>
      </c>
      <c r="L5" s="20">
        <f>IF('Gr S'!$N$15&lt;&gt;"",'Gr S'!$N$15,"")</f>
        <v>3</v>
      </c>
      <c r="M5" s="21" t="str">
        <f>IF($N$5&lt;&gt;"",":","")</f>
        <v>:</v>
      </c>
      <c r="N5" s="22">
        <f>IF('Gr S'!$P$15&lt;&gt;"",'Gr S'!$P$15,"")</f>
        <v>1</v>
      </c>
      <c r="O5" s="20">
        <f>IF('Gr S'!$E$15&lt;&gt;"",'Gr S'!$E$15,"")</f>
        <v>3</v>
      </c>
      <c r="P5" s="21" t="str">
        <f>IF(Q5&lt;&gt;"",":","")</f>
        <v>:</v>
      </c>
      <c r="Q5" s="22">
        <f>IF('Gr S'!$G$15&lt;&gt;"",'Gr S'!$G$15,"")</f>
        <v>1</v>
      </c>
      <c r="R5" s="20">
        <f>IF('Gr S'!$E$10&lt;&gt;"",'Gr S'!$E$10,"")</f>
        <v>1</v>
      </c>
      <c r="S5" s="21" t="str">
        <f>IF(T5&lt;&gt;"",":","")</f>
        <v>:</v>
      </c>
      <c r="T5" s="22">
        <f>IF('Gr S'!$G$10&lt;&gt;"",'Gr S'!$G$10,"")</f>
        <v>3</v>
      </c>
      <c r="U5" s="20">
        <f>IF('Gr S'!$E$5&lt;&gt;"",'Gr S'!$E$5,"")</f>
        <v>2</v>
      </c>
      <c r="V5" s="21" t="str">
        <f t="shared" si="0"/>
        <v>:</v>
      </c>
      <c r="W5" s="22">
        <f>IF('Gr S'!$G$5&lt;&gt;"",'Gr S'!$G$5,"")</f>
        <v>3</v>
      </c>
      <c r="X5" s="20">
        <f>IF('Gr S'!$E$20&lt;&gt;"",'Gr S'!$E$20,"")</f>
        <v>3</v>
      </c>
      <c r="Y5" s="21" t="str">
        <f t="shared" si="1"/>
        <v>:</v>
      </c>
      <c r="Z5" s="22">
        <f>IF('Gr S'!$G$20&lt;&gt;"",'Gr S'!$G$20,"")</f>
        <v>0</v>
      </c>
      <c r="AA5" s="150">
        <f t="shared" ref="AA5:AA11" si="3">IF(C5&gt;E5,1)+IF(F5&gt;H5,1)+IF(I5&gt;K5,1)+IF(L5&gt;N5,1)+IF(O5&gt;Q5,1)+IF(R5&gt;T5,1)+IF(U5&gt;W5,1)+IF(X5&gt;Z5,1)</f>
        <v>3</v>
      </c>
      <c r="AB5" s="151" t="str">
        <f t="shared" ref="AB5:AB11" si="4">IF(AC5&lt;&gt;"",":","")</f>
        <v>:</v>
      </c>
      <c r="AC5" s="152">
        <f t="shared" ref="AC5:AC11" si="5">IF(E5&gt;C5,1)+IF(H5&gt;F5,1)+IF(K5&gt;I5,1)+IF(N5&gt;L5,1)+IF(Q5&gt;O5,1)+IF(T5&gt;R5,1)+IF(W5&gt;U5,1)+IF(Z5&gt;X5,1)</f>
        <v>4</v>
      </c>
      <c r="AD5" s="153">
        <f t="shared" ref="AD5:AD11" si="6">SUM(C5,F5,I5,L5,O5,R5,U5,X5)</f>
        <v>13</v>
      </c>
      <c r="AE5" s="151" t="s">
        <v>11</v>
      </c>
      <c r="AF5" s="151">
        <f t="shared" ref="AF5:AF11" si="7">SUM(E5,H5,K5,N5,Q5,T5,W5,Z5)</f>
        <v>14</v>
      </c>
      <c r="AG5" s="28">
        <f>IF(AA5+AC5&gt;0,RANK(sonuc!AI5,sonuc!AI4:AI11),"")</f>
        <v>4</v>
      </c>
      <c r="AH5" s="154">
        <f>sonuc!AJ5</f>
        <v>7</v>
      </c>
      <c r="AI5" s="155">
        <f>(sonuc!AA5*1000+sonuc!AC5*200+(sonuc!AD5-sonuc!AF5)*20)</f>
        <v>3780</v>
      </c>
      <c r="AJ5" s="109">
        <f>IF(AA5+AC5&gt;0,sonuc!AA5+sonuc!AC5,"")</f>
        <v>7</v>
      </c>
      <c r="AK5" s="110"/>
    </row>
    <row r="6" spans="1:41" ht="18.75">
      <c r="A6" s="148">
        <v>3</v>
      </c>
      <c r="B6" s="209" t="s">
        <v>78</v>
      </c>
      <c r="C6" s="18">
        <f>+K4</f>
        <v>2</v>
      </c>
      <c r="D6" s="29" t="str">
        <f>IF(E6&lt;&gt;"",":","")</f>
        <v>:</v>
      </c>
      <c r="E6" s="19">
        <f>+I4</f>
        <v>3</v>
      </c>
      <c r="F6" s="20">
        <f>+K5</f>
        <v>3</v>
      </c>
      <c r="G6" s="21" t="str">
        <f t="shared" ref="G6:G11" si="8">IF(H6&lt;&gt;"",":","")</f>
        <v>:</v>
      </c>
      <c r="H6" s="22">
        <f>+I5</f>
        <v>1</v>
      </c>
      <c r="I6" s="37"/>
      <c r="J6" s="38"/>
      <c r="K6" s="39"/>
      <c r="L6" s="20">
        <f>IF('Gr S'!$P$11&lt;&gt;"",'Gr S'!$P$11,"")</f>
        <v>3</v>
      </c>
      <c r="M6" s="21" t="str">
        <f>IF($N$6&lt;&gt;"",":","")</f>
        <v>:</v>
      </c>
      <c r="N6" s="22">
        <f>IF('Gr S'!$N$11&lt;&gt;"",'Gr S'!$N$11,"")</f>
        <v>1</v>
      </c>
      <c r="O6" s="20">
        <f>IF('Gr S'!$E$11&lt;&gt;"",'Gr S'!$E$11,"")</f>
        <v>3</v>
      </c>
      <c r="P6" s="21" t="str">
        <f>IF(Q6&lt;&gt;"",":","")</f>
        <v>:</v>
      </c>
      <c r="Q6" s="22">
        <f>IF('Gr S'!$G$11&lt;&gt;"",'Gr S'!$G$11,"")</f>
        <v>1</v>
      </c>
      <c r="R6" s="20">
        <f>IF('Gr S'!$E$6&lt;&gt;"",'Gr S'!$E$6,"")</f>
        <v>3</v>
      </c>
      <c r="S6" s="21" t="str">
        <f>IF(T6&lt;&gt;"",":","")</f>
        <v>:</v>
      </c>
      <c r="T6" s="22">
        <f>IF('Gr S'!$G$6&lt;&gt;"",'Gr S'!$G$6,"")</f>
        <v>2</v>
      </c>
      <c r="U6" s="20">
        <f>IF('Gr S'!$E$21&lt;&gt;"",'Gr S'!$E$21,"")</f>
        <v>2</v>
      </c>
      <c r="V6" s="21" t="str">
        <f t="shared" si="0"/>
        <v>:</v>
      </c>
      <c r="W6" s="22">
        <f>IF('Gr S'!$G$21&lt;&gt;"",'Gr S'!$G$21,"")</f>
        <v>3</v>
      </c>
      <c r="X6" s="20">
        <f>IF('Gr S'!$E$16&lt;&gt;"",'Gr S'!$E$16,"")</f>
        <v>3</v>
      </c>
      <c r="Y6" s="21" t="str">
        <f t="shared" si="1"/>
        <v>:</v>
      </c>
      <c r="Z6" s="22">
        <f>IF('Gr S'!$G$16&lt;&gt;"",'Gr S'!$G$16,"")</f>
        <v>2</v>
      </c>
      <c r="AA6" s="150">
        <f t="shared" si="3"/>
        <v>5</v>
      </c>
      <c r="AB6" s="151" t="str">
        <f t="shared" si="4"/>
        <v>:</v>
      </c>
      <c r="AC6" s="152">
        <f t="shared" si="5"/>
        <v>2</v>
      </c>
      <c r="AD6" s="153">
        <f t="shared" si="6"/>
        <v>19</v>
      </c>
      <c r="AE6" s="151" t="s">
        <v>11</v>
      </c>
      <c r="AF6" s="151">
        <f t="shared" si="7"/>
        <v>13</v>
      </c>
      <c r="AG6" s="28">
        <f>IF(AA6+AC6&gt;0,RANK(sonuc!AI6,sonuc!AI$4:AI$11),"")</f>
        <v>2</v>
      </c>
      <c r="AH6" s="154">
        <f>sonuc!AJ6</f>
        <v>7</v>
      </c>
      <c r="AI6" s="155">
        <f>(sonuc!AA6*1000+sonuc!AC6*200+(sonuc!AD6-sonuc!AF6)*20)</f>
        <v>5520</v>
      </c>
      <c r="AJ6" s="109">
        <f>IF(AA6+AC6&gt;0,sonuc!AA6+sonuc!AC6,"")</f>
        <v>7</v>
      </c>
    </row>
    <row r="7" spans="1:41" ht="18.75">
      <c r="A7" s="148">
        <v>4</v>
      </c>
      <c r="B7" s="208" t="s">
        <v>75</v>
      </c>
      <c r="C7" s="18">
        <f>+N4</f>
        <v>3</v>
      </c>
      <c r="D7" s="21" t="str">
        <f>IF(E7&lt;&gt;"",":","")</f>
        <v>:</v>
      </c>
      <c r="E7" s="19">
        <f>+L4</f>
        <v>0</v>
      </c>
      <c r="F7" s="18">
        <f>+N5</f>
        <v>1</v>
      </c>
      <c r="G7" s="21" t="str">
        <f t="shared" si="8"/>
        <v>:</v>
      </c>
      <c r="H7" s="19">
        <f>+L5</f>
        <v>3</v>
      </c>
      <c r="I7" s="18">
        <f>+N6</f>
        <v>1</v>
      </c>
      <c r="J7" s="21" t="str">
        <f t="shared" ref="J7:J11" si="9">IF(K7&lt;&gt;"",":","")</f>
        <v>:</v>
      </c>
      <c r="K7" s="19">
        <f>+L6</f>
        <v>3</v>
      </c>
      <c r="L7" s="37"/>
      <c r="M7" s="38"/>
      <c r="N7" s="39"/>
      <c r="O7" s="20">
        <f>IF('Gr S'!$E$7&lt;&gt;"",'Gr S'!$E$7,"")</f>
        <v>3</v>
      </c>
      <c r="P7" s="21" t="str">
        <f>IF(Q7&lt;&gt;"",":","")</f>
        <v>:</v>
      </c>
      <c r="Q7" s="22">
        <f>IF('Gr S'!$G$7&lt;&gt;"",'Gr S'!$G$7,"")</f>
        <v>1</v>
      </c>
      <c r="R7" s="20">
        <f>IF('Gr S'!$E$22&lt;&gt;"",'Gr S'!$E$22,"")</f>
        <v>2</v>
      </c>
      <c r="S7" s="21" t="str">
        <f>IF(T7&lt;&gt;"",":","")</f>
        <v>:</v>
      </c>
      <c r="T7" s="22">
        <f>IF('Gr S'!$G$22&lt;&gt;"",'Gr S'!$G$22,"")</f>
        <v>3</v>
      </c>
      <c r="U7" s="20">
        <f>IF('Gr S'!$E$17&lt;&gt;"",'Gr S'!$E$17,"")</f>
        <v>0</v>
      </c>
      <c r="V7" s="21" t="str">
        <f t="shared" si="0"/>
        <v>:</v>
      </c>
      <c r="W7" s="22">
        <f>IF('Gr S'!$G$17&lt;&gt;"",'Gr S'!$G$17,"")</f>
        <v>3</v>
      </c>
      <c r="X7" s="20">
        <f>IF('Gr S'!$E$12&lt;&gt;"",'Gr S'!$E$12,"")</f>
        <v>2</v>
      </c>
      <c r="Y7" s="21" t="str">
        <f t="shared" si="1"/>
        <v>:</v>
      </c>
      <c r="Z7" s="22">
        <f>IF('Gr S'!$G$12&lt;&gt;"",'Gr S'!$G$12,"")</f>
        <v>3</v>
      </c>
      <c r="AA7" s="150">
        <f t="shared" si="3"/>
        <v>2</v>
      </c>
      <c r="AB7" s="151" t="str">
        <f t="shared" si="4"/>
        <v>:</v>
      </c>
      <c r="AC7" s="152">
        <f t="shared" si="5"/>
        <v>5</v>
      </c>
      <c r="AD7" s="153">
        <f t="shared" si="6"/>
        <v>12</v>
      </c>
      <c r="AE7" s="151" t="s">
        <v>11</v>
      </c>
      <c r="AF7" s="151">
        <f t="shared" si="7"/>
        <v>16</v>
      </c>
      <c r="AG7" s="28">
        <f>IF(AA7+AC7&gt;0,RANK(sonuc!AI7,sonuc!AI$4:AI$11),"")</f>
        <v>7</v>
      </c>
      <c r="AH7" s="154">
        <f>sonuc!AJ7</f>
        <v>7</v>
      </c>
      <c r="AI7" s="155">
        <f>(sonuc!AA7*1000+sonuc!AC7*200+(sonuc!AD7-sonuc!AF7)*20)</f>
        <v>2920</v>
      </c>
      <c r="AJ7" s="109">
        <f>IF(AA7+AC7&gt;0,sonuc!AA7+sonuc!AC7,"")</f>
        <v>7</v>
      </c>
    </row>
    <row r="8" spans="1:41" ht="18.75">
      <c r="A8" s="148">
        <v>5</v>
      </c>
      <c r="B8" s="209" t="s">
        <v>76</v>
      </c>
      <c r="C8" s="18">
        <f>+Q4</f>
        <v>3</v>
      </c>
      <c r="D8" s="30" t="str">
        <f t="shared" ref="D8:D11" si="10">IF(E8&lt;&gt;"",":","")</f>
        <v>:</v>
      </c>
      <c r="E8" s="19">
        <f>+O4</f>
        <v>2</v>
      </c>
      <c r="F8" s="20">
        <f>+Q5</f>
        <v>1</v>
      </c>
      <c r="G8" s="21" t="str">
        <f t="shared" si="8"/>
        <v>:</v>
      </c>
      <c r="H8" s="22">
        <f>+O5</f>
        <v>3</v>
      </c>
      <c r="I8" s="20">
        <f>+Q6</f>
        <v>1</v>
      </c>
      <c r="J8" s="21" t="str">
        <f t="shared" si="9"/>
        <v>:</v>
      </c>
      <c r="K8" s="19">
        <f>+O6</f>
        <v>3</v>
      </c>
      <c r="L8" s="20">
        <f>+Q7</f>
        <v>1</v>
      </c>
      <c r="M8" s="21" t="str">
        <f t="shared" ref="M8:M11" si="11">IF(N8&lt;&gt;"",":","")</f>
        <v>:</v>
      </c>
      <c r="N8" s="22">
        <f>+O7</f>
        <v>3</v>
      </c>
      <c r="O8" s="37"/>
      <c r="P8" s="38"/>
      <c r="Q8" s="39"/>
      <c r="R8" s="20">
        <f>IF('Gr S'!$N$7&lt;&gt;"",'Gr S'!$N$7,"")</f>
        <v>3</v>
      </c>
      <c r="S8" s="21" t="str">
        <f>IF(T8&lt;&gt;"",":","")</f>
        <v>:</v>
      </c>
      <c r="T8" s="22">
        <f>IF('Gr S'!$P$7&lt;&gt;"",'Gr S'!$P$7,"")</f>
        <v>1</v>
      </c>
      <c r="U8" s="20">
        <f>IF('Gr S'!$P$12&lt;&gt;"",'Gr S'!$P$12,"")</f>
        <v>0</v>
      </c>
      <c r="V8" s="21" t="str">
        <f t="shared" si="0"/>
        <v>:</v>
      </c>
      <c r="W8" s="22">
        <f>IF('Gr S'!$N$12&lt;&gt;"",'Gr S'!$N$12,"")</f>
        <v>3</v>
      </c>
      <c r="X8" s="20">
        <f>IF('Gr S'!$P$16&lt;&gt;"",'Gr S'!$P$16,"")</f>
        <v>3</v>
      </c>
      <c r="Y8" s="21" t="str">
        <f t="shared" si="1"/>
        <v>:</v>
      </c>
      <c r="Z8" s="22">
        <f>IF('Gr S'!$N$16&lt;&gt;"",'Gr S'!$N$16,"")</f>
        <v>2</v>
      </c>
      <c r="AA8" s="150">
        <f t="shared" si="3"/>
        <v>3</v>
      </c>
      <c r="AB8" s="151" t="str">
        <f t="shared" si="4"/>
        <v>:</v>
      </c>
      <c r="AC8" s="152">
        <f t="shared" si="5"/>
        <v>4</v>
      </c>
      <c r="AD8" s="153">
        <f t="shared" si="6"/>
        <v>12</v>
      </c>
      <c r="AE8" s="151" t="s">
        <v>11</v>
      </c>
      <c r="AF8" s="151">
        <f t="shared" si="7"/>
        <v>17</v>
      </c>
      <c r="AG8" s="28">
        <f>IF(AA8+AC8&gt;0,RANK(sonuc!AI8,sonuc!AI$4:AI$11),"")</f>
        <v>6</v>
      </c>
      <c r="AH8" s="154">
        <f>sonuc!AJ8</f>
        <v>7</v>
      </c>
      <c r="AI8" s="155">
        <f>(sonuc!AA8*1000+sonuc!AC8*200+(sonuc!AD8-sonuc!AF8)*20)</f>
        <v>3700</v>
      </c>
      <c r="AJ8" s="109">
        <f>IF(AA8+AC8&gt;0,sonuc!AA8+sonuc!AC8,"")</f>
        <v>7</v>
      </c>
    </row>
    <row r="9" spans="1:41" ht="18.75">
      <c r="A9" s="148">
        <v>6</v>
      </c>
      <c r="B9" s="209" t="s">
        <v>80</v>
      </c>
      <c r="C9" s="18">
        <f>+T4</f>
        <v>2</v>
      </c>
      <c r="D9" s="21" t="str">
        <f t="shared" si="10"/>
        <v>:</v>
      </c>
      <c r="E9" s="19">
        <f>+R4</f>
        <v>3</v>
      </c>
      <c r="F9" s="18">
        <f>+T5</f>
        <v>3</v>
      </c>
      <c r="G9" s="21" t="str">
        <f t="shared" si="8"/>
        <v>:</v>
      </c>
      <c r="H9" s="19">
        <f>+R5</f>
        <v>1</v>
      </c>
      <c r="I9" s="18">
        <f>+T6</f>
        <v>2</v>
      </c>
      <c r="J9" s="21" t="str">
        <f t="shared" si="9"/>
        <v>:</v>
      </c>
      <c r="K9" s="19">
        <f>+R6</f>
        <v>3</v>
      </c>
      <c r="L9" s="18">
        <f>+T7</f>
        <v>3</v>
      </c>
      <c r="M9" s="21" t="str">
        <f>IF(N9&lt;&gt;"",":","")</f>
        <v>:</v>
      </c>
      <c r="N9" s="19">
        <f>+R7</f>
        <v>2</v>
      </c>
      <c r="O9" s="18">
        <f>+T8</f>
        <v>1</v>
      </c>
      <c r="P9" s="21" t="str">
        <f t="shared" ref="P9:P11" si="12">IF(Q9&lt;&gt;"",":","")</f>
        <v>:</v>
      </c>
      <c r="Q9" s="19">
        <f>+R8</f>
        <v>3</v>
      </c>
      <c r="R9" s="37"/>
      <c r="S9" s="38"/>
      <c r="T9" s="39"/>
      <c r="U9" s="20">
        <f>IF('Gr S'!$P$17&lt;&gt;"",'Gr S'!$P$17,"")</f>
        <v>0</v>
      </c>
      <c r="V9" s="21" t="str">
        <f t="shared" si="0"/>
        <v>:</v>
      </c>
      <c r="W9" s="22">
        <f>IF('Gr S'!$N$17&lt;&gt;"",'Gr S'!$N$17,"")</f>
        <v>3</v>
      </c>
      <c r="X9" s="20">
        <f>IF('Gr S'!$P$10&lt;&gt;"",'Gr S'!$P$10,"")</f>
        <v>3</v>
      </c>
      <c r="Y9" s="21" t="str">
        <f t="shared" si="1"/>
        <v>:</v>
      </c>
      <c r="Z9" s="22">
        <f>IF('Gr S'!$N$10&lt;&gt;"",'Gr S'!$N$10,"")</f>
        <v>0</v>
      </c>
      <c r="AA9" s="150">
        <f t="shared" si="3"/>
        <v>3</v>
      </c>
      <c r="AB9" s="151" t="str">
        <f t="shared" si="4"/>
        <v>:</v>
      </c>
      <c r="AC9" s="152">
        <f t="shared" si="5"/>
        <v>4</v>
      </c>
      <c r="AD9" s="153">
        <f t="shared" si="6"/>
        <v>14</v>
      </c>
      <c r="AE9" s="151" t="s">
        <v>11</v>
      </c>
      <c r="AF9" s="151">
        <f t="shared" si="7"/>
        <v>15</v>
      </c>
      <c r="AG9" s="28">
        <f>IF(AA9+AC9&gt;0,RANK(sonuc!AI9,sonuc!AI$4:AI$11),"")</f>
        <v>4</v>
      </c>
      <c r="AH9" s="154">
        <f>sonuc!AJ9</f>
        <v>7</v>
      </c>
      <c r="AI9" s="155">
        <f>(sonuc!AA9*1000+sonuc!AC9*200+(sonuc!AD9-sonuc!AF9)*20)</f>
        <v>3780</v>
      </c>
      <c r="AJ9" s="109">
        <f>IF(AA9+AC9&gt;0,sonuc!AA9+sonuc!AC9,"")</f>
        <v>7</v>
      </c>
      <c r="AK9" s="147"/>
    </row>
    <row r="10" spans="1:41" ht="18.75">
      <c r="A10" s="148">
        <v>7</v>
      </c>
      <c r="B10" s="208" t="s">
        <v>79</v>
      </c>
      <c r="C10" s="18">
        <f>+W4</f>
        <v>3</v>
      </c>
      <c r="D10" s="30" t="str">
        <f t="shared" si="10"/>
        <v>:</v>
      </c>
      <c r="E10" s="19">
        <f>+U4</f>
        <v>2</v>
      </c>
      <c r="F10" s="20">
        <f>+W5</f>
        <v>3</v>
      </c>
      <c r="G10" s="21" t="str">
        <f t="shared" si="8"/>
        <v>:</v>
      </c>
      <c r="H10" s="22">
        <f>+U5</f>
        <v>2</v>
      </c>
      <c r="I10" s="20">
        <f>+W6</f>
        <v>3</v>
      </c>
      <c r="J10" s="21" t="str">
        <f t="shared" si="9"/>
        <v>:</v>
      </c>
      <c r="K10" s="22">
        <f>+U6</f>
        <v>2</v>
      </c>
      <c r="L10" s="20">
        <f>+W7</f>
        <v>3</v>
      </c>
      <c r="M10" s="21" t="str">
        <f t="shared" si="11"/>
        <v>:</v>
      </c>
      <c r="N10" s="22">
        <f>+U7</f>
        <v>0</v>
      </c>
      <c r="O10" s="20">
        <f>+W8</f>
        <v>3</v>
      </c>
      <c r="P10" s="21" t="str">
        <f t="shared" si="12"/>
        <v>:</v>
      </c>
      <c r="Q10" s="22">
        <f>+U8</f>
        <v>0</v>
      </c>
      <c r="R10" s="20">
        <f>+W9</f>
        <v>3</v>
      </c>
      <c r="S10" s="21" t="str">
        <f t="shared" ref="S10:S11" si="13">IF(T10&lt;&gt;"",":","")</f>
        <v>:</v>
      </c>
      <c r="T10" s="22">
        <f>+U9</f>
        <v>0</v>
      </c>
      <c r="U10" s="37"/>
      <c r="V10" s="38"/>
      <c r="W10" s="39"/>
      <c r="X10" s="20">
        <f>IF('Gr S'!$P$6&lt;&gt;"",'Gr S'!$P$6,"")</f>
        <v>3</v>
      </c>
      <c r="Y10" s="21" t="str">
        <f t="shared" si="1"/>
        <v>:</v>
      </c>
      <c r="Z10" s="22">
        <f>IF('Gr S'!$N$6&lt;&gt;"",'Gr S'!$N$6,"")</f>
        <v>0</v>
      </c>
      <c r="AA10" s="150">
        <f t="shared" si="3"/>
        <v>7</v>
      </c>
      <c r="AB10" s="151" t="str">
        <f t="shared" si="4"/>
        <v>:</v>
      </c>
      <c r="AC10" s="152">
        <f t="shared" si="5"/>
        <v>0</v>
      </c>
      <c r="AD10" s="153">
        <f t="shared" si="6"/>
        <v>21</v>
      </c>
      <c r="AE10" s="151" t="s">
        <v>11</v>
      </c>
      <c r="AF10" s="151">
        <f t="shared" si="7"/>
        <v>6</v>
      </c>
      <c r="AG10" s="28">
        <f>IF(AA10+AC10&gt;0,RANK(sonuc!AI10,sonuc!AI$4:AI$11),"")</f>
        <v>1</v>
      </c>
      <c r="AH10" s="154">
        <f>sonuc!AJ10</f>
        <v>7</v>
      </c>
      <c r="AI10" s="155">
        <f>(sonuc!AA10*1000+sonuc!AC10*200+(sonuc!AD10-sonuc!AF10)*20)</f>
        <v>7300</v>
      </c>
      <c r="AJ10" s="109">
        <f>IF(AA10+AC10&gt;0,sonuc!AA10+sonuc!AC10,"")</f>
        <v>7</v>
      </c>
      <c r="AK10" s="147"/>
      <c r="AO10" s="111"/>
    </row>
    <row r="11" spans="1:41" ht="19.5" thickBot="1">
      <c r="A11" s="157">
        <v>8</v>
      </c>
      <c r="B11" s="240" t="s">
        <v>112</v>
      </c>
      <c r="C11" s="57">
        <f>+Z4</f>
        <v>1</v>
      </c>
      <c r="D11" s="58" t="str">
        <f t="shared" si="10"/>
        <v>:</v>
      </c>
      <c r="E11" s="59">
        <f>+X4</f>
        <v>3</v>
      </c>
      <c r="F11" s="57">
        <f>+Z5</f>
        <v>0</v>
      </c>
      <c r="G11" s="58" t="str">
        <f t="shared" si="8"/>
        <v>:</v>
      </c>
      <c r="H11" s="59">
        <f>+X5</f>
        <v>3</v>
      </c>
      <c r="I11" s="57">
        <f>+Z6</f>
        <v>2</v>
      </c>
      <c r="J11" s="58" t="str">
        <f t="shared" si="9"/>
        <v>:</v>
      </c>
      <c r="K11" s="59">
        <f>+X6</f>
        <v>3</v>
      </c>
      <c r="L11" s="57">
        <f>+Z7</f>
        <v>3</v>
      </c>
      <c r="M11" s="58" t="str">
        <f t="shared" si="11"/>
        <v>:</v>
      </c>
      <c r="N11" s="59">
        <f>+X7</f>
        <v>2</v>
      </c>
      <c r="O11" s="57">
        <f>+Z8</f>
        <v>2</v>
      </c>
      <c r="P11" s="58" t="str">
        <f t="shared" si="12"/>
        <v>:</v>
      </c>
      <c r="Q11" s="59">
        <f>+X8</f>
        <v>3</v>
      </c>
      <c r="R11" s="57">
        <f>+Z9</f>
        <v>0</v>
      </c>
      <c r="S11" s="58" t="str">
        <f t="shared" si="13"/>
        <v>:</v>
      </c>
      <c r="T11" s="59">
        <f>+X9</f>
        <v>3</v>
      </c>
      <c r="U11" s="57">
        <f>+Z10</f>
        <v>0</v>
      </c>
      <c r="V11" s="58" t="str">
        <f>IF(W11&lt;&gt;"",":","")</f>
        <v>:</v>
      </c>
      <c r="W11" s="59">
        <f>+X10</f>
        <v>3</v>
      </c>
      <c r="X11" s="60"/>
      <c r="Y11" s="61"/>
      <c r="Z11" s="62"/>
      <c r="AA11" s="160">
        <f t="shared" si="3"/>
        <v>1</v>
      </c>
      <c r="AB11" s="161" t="str">
        <f t="shared" si="4"/>
        <v>:</v>
      </c>
      <c r="AC11" s="162">
        <f t="shared" si="5"/>
        <v>6</v>
      </c>
      <c r="AD11" s="163">
        <f t="shared" si="6"/>
        <v>8</v>
      </c>
      <c r="AE11" s="161" t="s">
        <v>11</v>
      </c>
      <c r="AF11" s="161">
        <f t="shared" si="7"/>
        <v>20</v>
      </c>
      <c r="AG11" s="68">
        <f>IF(AA11+AC11&gt;0,RANK(sonuc!AI11,sonuc!AI$4:AI$11),"")</f>
        <v>8</v>
      </c>
      <c r="AH11" s="158">
        <f>sonuc!AJ11</f>
        <v>7</v>
      </c>
      <c r="AI11" s="159">
        <f>(sonuc!AA11*1000+sonuc!AC11*200+(sonuc!AD11-sonuc!AF11)*20)</f>
        <v>1960</v>
      </c>
      <c r="AJ11" s="109">
        <f>IF(AA11+AC11&gt;0,sonuc!AA11+sonuc!AC11,"")</f>
        <v>7</v>
      </c>
    </row>
    <row r="12" spans="1:41" ht="19.5" thickBot="1">
      <c r="A12" s="309" t="s">
        <v>54</v>
      </c>
      <c r="B12" s="310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310"/>
      <c r="Z12" s="310"/>
      <c r="AA12" s="310"/>
      <c r="AB12" s="310"/>
      <c r="AC12" s="310"/>
      <c r="AD12" s="310"/>
      <c r="AE12" s="310"/>
      <c r="AF12" s="310"/>
      <c r="AG12" s="310"/>
      <c r="AH12" s="310"/>
      <c r="AI12" s="311"/>
    </row>
    <row r="13" spans="1:41" ht="16.5" thickBot="1">
      <c r="A13" s="165" t="s">
        <v>0</v>
      </c>
      <c r="B13" s="166" t="s">
        <v>1</v>
      </c>
      <c r="C13" s="317" t="s">
        <v>2</v>
      </c>
      <c r="D13" s="318"/>
      <c r="E13" s="319"/>
      <c r="F13" s="317" t="s">
        <v>3</v>
      </c>
      <c r="G13" s="318"/>
      <c r="H13" s="319"/>
      <c r="I13" s="317" t="s">
        <v>4</v>
      </c>
      <c r="J13" s="318"/>
      <c r="K13" s="319"/>
      <c r="L13" s="317" t="s">
        <v>5</v>
      </c>
      <c r="M13" s="318"/>
      <c r="N13" s="319"/>
      <c r="O13" s="317" t="s">
        <v>6</v>
      </c>
      <c r="P13" s="318"/>
      <c r="Q13" s="319"/>
      <c r="R13" s="317" t="s">
        <v>7</v>
      </c>
      <c r="S13" s="318"/>
      <c r="T13" s="319"/>
      <c r="U13" s="317" t="s">
        <v>8</v>
      </c>
      <c r="V13" s="318"/>
      <c r="W13" s="319"/>
      <c r="X13" s="317" t="s">
        <v>9</v>
      </c>
      <c r="Y13" s="318"/>
      <c r="Z13" s="319"/>
      <c r="AA13" s="300" t="s">
        <v>10</v>
      </c>
      <c r="AB13" s="301"/>
      <c r="AC13" s="302"/>
      <c r="AD13" s="300" t="s">
        <v>48</v>
      </c>
      <c r="AE13" s="301"/>
      <c r="AF13" s="316"/>
      <c r="AG13" s="167" t="s">
        <v>33</v>
      </c>
      <c r="AH13" s="168" t="e">
        <f>AH3</f>
        <v>#REF!</v>
      </c>
      <c r="AI13" s="169" t="s">
        <v>51</v>
      </c>
      <c r="AJ13" s="103" t="s">
        <v>52</v>
      </c>
    </row>
    <row r="14" spans="1:41" ht="18.75">
      <c r="A14" s="170">
        <v>1</v>
      </c>
      <c r="B14" s="233" t="s">
        <v>74</v>
      </c>
      <c r="C14" s="172"/>
      <c r="D14" s="173"/>
      <c r="E14" s="174"/>
      <c r="F14" s="175">
        <f>IF('Gr 1'!$N$9&lt;&gt;"",'Gr 1'!$N$9,"")</f>
        <v>3</v>
      </c>
      <c r="G14" s="176" t="str">
        <f>IF(H14&lt;&gt;"",":","")</f>
        <v>:</v>
      </c>
      <c r="H14" s="177">
        <f>IF('Gr 1'!$P$9&lt;&gt;"",'Gr 1'!$P$9,"")</f>
        <v>0</v>
      </c>
      <c r="I14" s="175">
        <f>IF('Gr 1'!$N$14&lt;&gt;"",'Gr 1'!$N$14,"")</f>
        <v>2</v>
      </c>
      <c r="J14" s="176" t="str">
        <f>IF(K14&lt;&gt;"",":","")</f>
        <v>:</v>
      </c>
      <c r="K14" s="177">
        <f>IF('Gr 1'!$P$14&lt;&gt;"",'Gr 1'!$P$14,"")</f>
        <v>3</v>
      </c>
      <c r="L14" s="175">
        <f>IF('Gr 1'!$N$4&lt;&gt;"",'Gr 1'!$N$4,"")</f>
        <v>1</v>
      </c>
      <c r="M14" s="176" t="str">
        <f>IF($N$4&lt;&gt;"",":","")</f>
        <v>:</v>
      </c>
      <c r="N14" s="177">
        <f>IF('Gr 1'!$P$4&lt;&gt;"",'Gr 1'!$P$4,"")</f>
        <v>3</v>
      </c>
      <c r="O14" s="175">
        <f>IF('Gr 1'!$E$19&lt;&gt;"",'Gr 1'!$E$19,"")</f>
        <v>3</v>
      </c>
      <c r="P14" s="176" t="str">
        <f>IF(Q14&lt;&gt;"",":","")</f>
        <v>:</v>
      </c>
      <c r="Q14" s="177">
        <f>IF('Gr 1'!$G$19&lt;&gt;"",'Gr 1'!$G$19,"")</f>
        <v>1</v>
      </c>
      <c r="R14" s="175">
        <f>IF('Gr 1'!$E$14&lt;&gt;"",'Gr 1'!$E$14,"")</f>
        <v>2</v>
      </c>
      <c r="S14" s="176" t="str">
        <f>IF(T14&lt;&gt;"",":","")</f>
        <v>:</v>
      </c>
      <c r="T14" s="177">
        <f>IF('Gr 1'!$G$14&lt;&gt;"",'Gr 1'!$G$14,"")</f>
        <v>3</v>
      </c>
      <c r="U14" s="175">
        <f>IF('Gr 1'!$E$9&lt;&gt;"",'Gr 1'!$E$9,"")</f>
        <v>3</v>
      </c>
      <c r="V14" s="176" t="str">
        <f t="shared" ref="V14:V19" si="14">IF(W14&lt;&gt;"",":","")</f>
        <v>:</v>
      </c>
      <c r="W14" s="177">
        <f>IF('Gr 1'!$G$9&lt;&gt;"",'Gr 1'!$G$9,"")</f>
        <v>2</v>
      </c>
      <c r="X14" s="175">
        <f>IF('Gr 1'!$E$4&lt;&gt;"",'Gr 1'!$E$4,"")</f>
        <v>0</v>
      </c>
      <c r="Y14" s="176" t="str">
        <f t="shared" ref="Y14:Y20" si="15">IF(Z14&lt;&gt;"",":","")</f>
        <v>:</v>
      </c>
      <c r="Z14" s="177">
        <f>IF('Gr 1'!$G$4&lt;&gt;"",'Gr 1'!$G$4,"")</f>
        <v>3</v>
      </c>
      <c r="AA14" s="178">
        <f>IF(C14&gt;E14,1)+IF(F14&gt;H14,1)+IF(I14&gt;K14,1)+IF(L14&gt;N14,1)+IF(O14&gt;Q14,1)+IF(R14&gt;T14,1)+IF(U14&gt;W14,1)+IF(X14&gt;Z14,1)</f>
        <v>3</v>
      </c>
      <c r="AB14" s="179" t="str">
        <f t="shared" ref="AB14" si="16">IF(AC14&lt;&gt;"",":","")</f>
        <v>:</v>
      </c>
      <c r="AC14" s="180">
        <f>IF(E14&gt;C14,1)+IF(H14&gt;F14,1)+IF(K14&gt;I14,1)+IF(N14&gt;L14,1)+IF(Q14&gt;O14,1)+IF(T14&gt;R14,1)+IF(W14&gt;U14,1)+IF(Z14&gt;X14,1)</f>
        <v>4</v>
      </c>
      <c r="AD14" s="181">
        <f>SUM(C14,F14,I14,L14,O14,R14,U14,X14)</f>
        <v>14</v>
      </c>
      <c r="AE14" s="179" t="s">
        <v>11</v>
      </c>
      <c r="AF14" s="179">
        <f>SUM(E14,H14,K14,N14,Q14,T14,W14,Z14)</f>
        <v>15</v>
      </c>
      <c r="AG14" s="182">
        <f>IF(AA14+AC14&gt;0,RANK(sonuc!AI14,sonuc!AI$14:AI$21),"")</f>
        <v>4</v>
      </c>
      <c r="AH14" s="183" t="e">
        <f t="shared" ref="AH14:AH21" si="17">RANK(AK14,AK$4:AK$11)</f>
        <v>#N/A</v>
      </c>
      <c r="AI14" s="184">
        <f>(sonuc!AA14*1000+sonuc!AC14*200+(sonuc!AD14-sonuc!AF14)*20)</f>
        <v>3780</v>
      </c>
      <c r="AJ14" s="109">
        <f>IF(AA14+AC14&gt;0,sonuc!AA14+sonuc!AC14,"")</f>
        <v>7</v>
      </c>
    </row>
    <row r="15" spans="1:41" ht="18.75">
      <c r="A15" s="148">
        <v>2</v>
      </c>
      <c r="B15" s="249" t="s">
        <v>73</v>
      </c>
      <c r="C15" s="241">
        <f>+H14</f>
        <v>0</v>
      </c>
      <c r="D15" s="242" t="str">
        <f>IF(E15&lt;&gt;"",":","")</f>
        <v>:</v>
      </c>
      <c r="E15" s="243">
        <f>+F14</f>
        <v>3</v>
      </c>
      <c r="F15" s="244"/>
      <c r="G15" s="245"/>
      <c r="H15" s="246"/>
      <c r="I15" s="247">
        <f>IF('Gr 1'!$N$5&lt;&gt;"",'Gr 1'!$N$5,"")</f>
        <v>0</v>
      </c>
      <c r="J15" s="242" t="str">
        <f>IF(K15&lt;&gt;"",":","")</f>
        <v>:</v>
      </c>
      <c r="K15" s="248">
        <f>IF('Gr 1'!$P$5&lt;&gt;"",'Gr 1'!$P$5,"")</f>
        <v>3</v>
      </c>
      <c r="L15" s="247">
        <f>IF('Gr 1'!$N$15&lt;&gt;"",'Gr 1'!$N$15,"")</f>
        <v>0</v>
      </c>
      <c r="M15" s="242" t="str">
        <f>IF($N$5&lt;&gt;"",":","")</f>
        <v>:</v>
      </c>
      <c r="N15" s="248">
        <f>IF('Gr 1'!$P$15&lt;&gt;"",'Gr 1'!$P$15,"")</f>
        <v>3</v>
      </c>
      <c r="O15" s="247">
        <f>IF('Gr 1'!$E$15&lt;&gt;"",'Gr 1'!$E$15,"")</f>
        <v>0</v>
      </c>
      <c r="P15" s="242" t="str">
        <f>IF(Q15&lt;&gt;"",":","")</f>
        <v>:</v>
      </c>
      <c r="Q15" s="248">
        <f>IF('Gr 1'!$G$15&lt;&gt;"",'Gr 1'!$G$15,"")</f>
        <v>3</v>
      </c>
      <c r="R15" s="247">
        <f>IF('Gr 1'!$E$10&lt;&gt;"",'Gr 1'!$E$10,"")</f>
        <v>0</v>
      </c>
      <c r="S15" s="242" t="str">
        <f>IF(T15&lt;&gt;"",":","")</f>
        <v>:</v>
      </c>
      <c r="T15" s="248">
        <f>IF('Gr 1'!$G$10&lt;&gt;"",'Gr 1'!$G$10,"")</f>
        <v>3</v>
      </c>
      <c r="U15" s="247">
        <f>IF('Gr 1'!$E$5&lt;&gt;"",'Gr 1'!$E$5,"")</f>
        <v>0</v>
      </c>
      <c r="V15" s="242" t="str">
        <f t="shared" si="14"/>
        <v>:</v>
      </c>
      <c r="W15" s="248">
        <f>IF('Gr 1'!$G$5&lt;&gt;"",'Gr 1'!$G$5,"")</f>
        <v>3</v>
      </c>
      <c r="X15" s="247">
        <f>IF('Gr 1'!$E$20&lt;&gt;"",'Gr 1'!$E$20,"")</f>
        <v>0</v>
      </c>
      <c r="Y15" s="242" t="str">
        <f t="shared" si="15"/>
        <v>:</v>
      </c>
      <c r="Z15" s="248">
        <f>IF('Gr 1'!$G$20&lt;&gt;"",'Gr 1'!$G$20,"")</f>
        <v>3</v>
      </c>
      <c r="AA15" s="250">
        <f t="shared" ref="AA15:AA21" si="18">IF(C15&gt;E15,1)+IF(F15&gt;H15,1)+IF(I15&gt;K15,1)+IF(L15&gt;N15,1)+IF(O15&gt;Q15,1)+IF(R15&gt;T15,1)+IF(U15&gt;W15,1)+IF(X15&gt;Z15,1)</f>
        <v>0</v>
      </c>
      <c r="AB15" s="251" t="str">
        <f t="shared" ref="AB15:AB21" si="19">IF(AC15&lt;&gt;"",":","")</f>
        <v>:</v>
      </c>
      <c r="AC15" s="252">
        <f t="shared" ref="AC15:AC21" si="20">IF(E15&gt;C15,1)+IF(H15&gt;F15,1)+IF(K15&gt;I15,1)+IF(N15&gt;L15,1)+IF(Q15&gt;O15,1)+IF(T15&gt;R15,1)+IF(W15&gt;U15,1)+IF(Z15&gt;X15,1)</f>
        <v>7</v>
      </c>
      <c r="AD15" s="253">
        <f t="shared" ref="AD15:AD21" si="21">SUM(C15,F15,I15,L15,O15,R15,U15,X15)</f>
        <v>0</v>
      </c>
      <c r="AE15" s="251" t="s">
        <v>11</v>
      </c>
      <c r="AF15" s="251">
        <f t="shared" ref="AF15:AF21" si="22">SUM(E15,H15,K15,N15,Q15,T15,W15,Z15)</f>
        <v>21</v>
      </c>
      <c r="AG15" s="254">
        <f>IF(AA15+AC15&gt;0,RANK(sonuc!AI15,sonuc!AI$14:AI$21),"")</f>
        <v>8</v>
      </c>
      <c r="AH15" s="255" t="e">
        <f t="shared" si="17"/>
        <v>#N/A</v>
      </c>
      <c r="AI15" s="256">
        <f>(sonuc!AA15*1000+sonuc!AC15*200+(sonuc!AD15-sonuc!AF15)*20)</f>
        <v>980</v>
      </c>
      <c r="AJ15" s="109">
        <f>IF(AA15+AC15&gt;0,sonuc!AA15+sonuc!AC15,"")</f>
        <v>7</v>
      </c>
    </row>
    <row r="16" spans="1:41" ht="18.75">
      <c r="A16" s="148">
        <v>3</v>
      </c>
      <c r="B16" s="211" t="s">
        <v>85</v>
      </c>
      <c r="C16" s="18">
        <f>+K14</f>
        <v>3</v>
      </c>
      <c r="D16" s="29" t="str">
        <f>IF(E16&lt;&gt;"",":","")</f>
        <v>:</v>
      </c>
      <c r="E16" s="19">
        <f>+I14</f>
        <v>2</v>
      </c>
      <c r="F16" s="20">
        <f>+K15</f>
        <v>3</v>
      </c>
      <c r="G16" s="21" t="str">
        <f t="shared" ref="G16:G21" si="23">IF(H16&lt;&gt;"",":","")</f>
        <v>:</v>
      </c>
      <c r="H16" s="22">
        <f>+I15</f>
        <v>0</v>
      </c>
      <c r="I16" s="37"/>
      <c r="J16" s="38"/>
      <c r="K16" s="39"/>
      <c r="L16" s="20">
        <f>IF('Gr 1'!$P$11&lt;&gt;"",'Gr 1'!$P$11,"")</f>
        <v>3</v>
      </c>
      <c r="M16" s="21" t="str">
        <f>IF($N$6&lt;&gt;"",":","")</f>
        <v>:</v>
      </c>
      <c r="N16" s="22">
        <f>IF('Gr 1'!$N$11&lt;&gt;"",'Gr 1'!$N$11,"")</f>
        <v>2</v>
      </c>
      <c r="O16" s="20">
        <f>IF('Gr 1'!$E$11&lt;&gt;"",'Gr 1'!$E$11,"")</f>
        <v>3</v>
      </c>
      <c r="P16" s="21" t="str">
        <f>IF(Q16&lt;&gt;"",":","")</f>
        <v>:</v>
      </c>
      <c r="Q16" s="22">
        <f>IF('Gr 1'!$G$11&lt;&gt;"",'Gr 1'!$G$11,"")</f>
        <v>0</v>
      </c>
      <c r="R16" s="20">
        <f>IF('Gr 1'!$E$6&lt;&gt;"",'Gr 1'!$E$6,"")</f>
        <v>2</v>
      </c>
      <c r="S16" s="21" t="str">
        <f>IF(T16&lt;&gt;"",":","")</f>
        <v>:</v>
      </c>
      <c r="T16" s="22">
        <f>IF('Gr 1'!$G$6&lt;&gt;"",'Gr 1'!$G$6,"")</f>
        <v>3</v>
      </c>
      <c r="U16" s="20">
        <f>IF('Gr 1'!$E$21&lt;&gt;"",'Gr 1'!$E$21,"")</f>
        <v>3</v>
      </c>
      <c r="V16" s="21" t="str">
        <f t="shared" si="14"/>
        <v>:</v>
      </c>
      <c r="W16" s="22">
        <f>IF('Gr 1'!$G$21&lt;&gt;"",'Gr 1'!$G$21,"")</f>
        <v>0</v>
      </c>
      <c r="X16" s="20">
        <f>IF('Gr 1'!$E$16&lt;&gt;"",'Gr 1'!$E$16,"")</f>
        <v>0</v>
      </c>
      <c r="Y16" s="21" t="str">
        <f t="shared" si="15"/>
        <v>:</v>
      </c>
      <c r="Z16" s="22">
        <f>IF('Gr 1'!$G$16&lt;&gt;"",'Gr 1'!$G$16,"")</f>
        <v>3</v>
      </c>
      <c r="AA16" s="150">
        <f t="shared" si="18"/>
        <v>5</v>
      </c>
      <c r="AB16" s="151" t="str">
        <f t="shared" si="19"/>
        <v>:</v>
      </c>
      <c r="AC16" s="152">
        <f t="shared" si="20"/>
        <v>2</v>
      </c>
      <c r="AD16" s="153">
        <f t="shared" si="21"/>
        <v>17</v>
      </c>
      <c r="AE16" s="151" t="s">
        <v>11</v>
      </c>
      <c r="AF16" s="151">
        <f t="shared" si="22"/>
        <v>10</v>
      </c>
      <c r="AG16" s="28">
        <f>IF(AA16+AC16&gt;0,RANK(sonuc!AI16,sonuc!AI$14:AI$21),"")</f>
        <v>3</v>
      </c>
      <c r="AH16" s="154" t="e">
        <f t="shared" si="17"/>
        <v>#N/A</v>
      </c>
      <c r="AI16" s="155">
        <f>(sonuc!AA16*1000+sonuc!AC16*200+(sonuc!AD16-sonuc!AF16)*20)</f>
        <v>5540</v>
      </c>
      <c r="AJ16" s="109">
        <f>IF(AA16+AC16&gt;0,sonuc!AA16+sonuc!AC16,"")</f>
        <v>7</v>
      </c>
    </row>
    <row r="17" spans="1:37" ht="18.75">
      <c r="A17" s="148">
        <v>4</v>
      </c>
      <c r="B17" s="209" t="s">
        <v>82</v>
      </c>
      <c r="C17" s="18">
        <f>+N14</f>
        <v>3</v>
      </c>
      <c r="D17" s="21" t="str">
        <f>IF(E17&lt;&gt;"",":","")</f>
        <v>:</v>
      </c>
      <c r="E17" s="19">
        <f>+L14</f>
        <v>1</v>
      </c>
      <c r="F17" s="18">
        <f>+N15</f>
        <v>3</v>
      </c>
      <c r="G17" s="21" t="str">
        <f t="shared" si="23"/>
        <v>:</v>
      </c>
      <c r="H17" s="19">
        <f>+L15</f>
        <v>0</v>
      </c>
      <c r="I17" s="18">
        <f>+N16</f>
        <v>2</v>
      </c>
      <c r="J17" s="21" t="str">
        <f t="shared" ref="J17:J21" si="24">IF(K17&lt;&gt;"",":","")</f>
        <v>:</v>
      </c>
      <c r="K17" s="19">
        <f>+L16</f>
        <v>3</v>
      </c>
      <c r="L17" s="37"/>
      <c r="M17" s="38"/>
      <c r="N17" s="39"/>
      <c r="O17" s="20">
        <f>IF('Gr 1'!$E$7&lt;&gt;"",'Gr 1'!$E$7,"")</f>
        <v>1</v>
      </c>
      <c r="P17" s="21" t="str">
        <f>IF(Q17&lt;&gt;"",":","")</f>
        <v>:</v>
      </c>
      <c r="Q17" s="22">
        <f>IF('Gr 1'!$G$7&lt;&gt;"",'Gr 1'!$G$7,"")</f>
        <v>3</v>
      </c>
      <c r="R17" s="20">
        <f>IF('Gr 1'!$E$22&lt;&gt;"",'Gr 1'!$E$22,"")</f>
        <v>1</v>
      </c>
      <c r="S17" s="21" t="str">
        <f>IF(T17&lt;&gt;"",":","")</f>
        <v>:</v>
      </c>
      <c r="T17" s="22">
        <f>IF('Gr 1'!$G$22&lt;&gt;"",'Gr 1'!$G$22,"")</f>
        <v>3</v>
      </c>
      <c r="U17" s="20">
        <f>IF('Gr 1'!$E$17&lt;&gt;"",'Gr 1'!$E$17,"")</f>
        <v>1</v>
      </c>
      <c r="V17" s="21" t="str">
        <f t="shared" si="14"/>
        <v>:</v>
      </c>
      <c r="W17" s="22">
        <f>IF('Gr 1'!$G$17&lt;&gt;"",'Gr 1'!$G$17,"")</f>
        <v>3</v>
      </c>
      <c r="X17" s="20">
        <f>IF('Gr 1'!$E$12&lt;&gt;"",'Gr 1'!$E$12,"")</f>
        <v>2</v>
      </c>
      <c r="Y17" s="21" t="str">
        <f t="shared" si="15"/>
        <v>:</v>
      </c>
      <c r="Z17" s="22">
        <f>IF('Gr 1'!$G$12&lt;&gt;"",'Gr 1'!$G$12,"")</f>
        <v>3</v>
      </c>
      <c r="AA17" s="150">
        <f t="shared" si="18"/>
        <v>2</v>
      </c>
      <c r="AB17" s="151" t="str">
        <f t="shared" si="19"/>
        <v>:</v>
      </c>
      <c r="AC17" s="152">
        <f t="shared" si="20"/>
        <v>5</v>
      </c>
      <c r="AD17" s="153">
        <f t="shared" si="21"/>
        <v>13</v>
      </c>
      <c r="AE17" s="151" t="s">
        <v>11</v>
      </c>
      <c r="AF17" s="151">
        <f t="shared" si="22"/>
        <v>16</v>
      </c>
      <c r="AG17" s="28">
        <f>IF(AA17+AC17&gt;0,RANK(sonuc!AI17,sonuc!AI$14:AI$21),"")</f>
        <v>6</v>
      </c>
      <c r="AH17" s="154" t="e">
        <f t="shared" si="17"/>
        <v>#N/A</v>
      </c>
      <c r="AI17" s="155">
        <f>(sonuc!AA17*1000+sonuc!AC17*200+(sonuc!AD17-sonuc!AF17)*20)</f>
        <v>2940</v>
      </c>
      <c r="AJ17" s="109">
        <f>IF(AA17+AC17&gt;0,sonuc!AA17+sonuc!AC17,"")</f>
        <v>7</v>
      </c>
    </row>
    <row r="18" spans="1:37" ht="18.75">
      <c r="A18" s="148">
        <v>5</v>
      </c>
      <c r="B18" s="209" t="s">
        <v>81</v>
      </c>
      <c r="C18" s="18">
        <f>+Q14</f>
        <v>1</v>
      </c>
      <c r="D18" s="30" t="str">
        <f t="shared" ref="D18:D21" si="25">IF(E18&lt;&gt;"",":","")</f>
        <v>:</v>
      </c>
      <c r="E18" s="19">
        <f>+O14</f>
        <v>3</v>
      </c>
      <c r="F18" s="20">
        <f>+Q15</f>
        <v>3</v>
      </c>
      <c r="G18" s="21" t="str">
        <f t="shared" si="23"/>
        <v>:</v>
      </c>
      <c r="H18" s="22">
        <f>+O15</f>
        <v>0</v>
      </c>
      <c r="I18" s="20">
        <f>+Q16</f>
        <v>0</v>
      </c>
      <c r="J18" s="21" t="str">
        <f t="shared" si="24"/>
        <v>:</v>
      </c>
      <c r="K18" s="19">
        <f>+O16</f>
        <v>3</v>
      </c>
      <c r="L18" s="20">
        <f>+Q17</f>
        <v>3</v>
      </c>
      <c r="M18" s="21" t="str">
        <f t="shared" ref="M18:M21" si="26">IF(N18&lt;&gt;"",":","")</f>
        <v>:</v>
      </c>
      <c r="N18" s="22">
        <f>+O17</f>
        <v>1</v>
      </c>
      <c r="O18" s="37"/>
      <c r="P18" s="38"/>
      <c r="Q18" s="39"/>
      <c r="R18" s="20">
        <f>IF('Gr 1'!$N$7&lt;&gt;"",'Gr 1'!$N$7,"")</f>
        <v>1</v>
      </c>
      <c r="S18" s="21" t="str">
        <f>IF(T18&lt;&gt;"",":","")</f>
        <v>:</v>
      </c>
      <c r="T18" s="22">
        <f>IF('Gr 1'!$P$7&lt;&gt;"",'Gr 1'!$P$7,"")</f>
        <v>3</v>
      </c>
      <c r="U18" s="20">
        <f>IF('Gr 1'!$P$12&lt;&gt;"",'Gr 1'!$P$12,"")</f>
        <v>3</v>
      </c>
      <c r="V18" s="21" t="str">
        <f t="shared" si="14"/>
        <v>:</v>
      </c>
      <c r="W18" s="22">
        <f>IF('Gr 1'!$N$12&lt;&gt;"",'Gr 1'!$N$12,"")</f>
        <v>1</v>
      </c>
      <c r="X18" s="20">
        <f>IF('Gr 1'!$P$16&lt;&gt;"",'Gr 1'!$P$16,"")</f>
        <v>2</v>
      </c>
      <c r="Y18" s="21" t="str">
        <f t="shared" si="15"/>
        <v>:</v>
      </c>
      <c r="Z18" s="22">
        <f>IF('Gr 1'!$N$16&lt;&gt;"",'Gr 1'!$N$16,"")</f>
        <v>3</v>
      </c>
      <c r="AA18" s="150">
        <f t="shared" si="18"/>
        <v>3</v>
      </c>
      <c r="AB18" s="151" t="str">
        <f t="shared" si="19"/>
        <v>:</v>
      </c>
      <c r="AC18" s="152">
        <f t="shared" si="20"/>
        <v>4</v>
      </c>
      <c r="AD18" s="153">
        <f t="shared" si="21"/>
        <v>13</v>
      </c>
      <c r="AE18" s="151" t="s">
        <v>11</v>
      </c>
      <c r="AF18" s="151">
        <f t="shared" si="22"/>
        <v>14</v>
      </c>
      <c r="AG18" s="28">
        <f>IF(AA18+AC18&gt;0,RANK(sonuc!AI18,sonuc!AI$14:AI$21),"")</f>
        <v>4</v>
      </c>
      <c r="AH18" s="154" t="e">
        <f t="shared" si="17"/>
        <v>#N/A</v>
      </c>
      <c r="AI18" s="155">
        <f>(sonuc!AA18*1000+sonuc!AC18*200+(sonuc!AD18-sonuc!AF18)*20)</f>
        <v>3780</v>
      </c>
      <c r="AJ18" s="109">
        <f>IF(AA18+AC18&gt;0,sonuc!AA18+sonuc!AC18,"")</f>
        <v>7</v>
      </c>
    </row>
    <row r="19" spans="1:37" ht="18.75">
      <c r="A19" s="148">
        <v>6</v>
      </c>
      <c r="B19" s="212" t="s">
        <v>83</v>
      </c>
      <c r="C19" s="18">
        <f>+T14</f>
        <v>3</v>
      </c>
      <c r="D19" s="21" t="str">
        <f t="shared" si="25"/>
        <v>:</v>
      </c>
      <c r="E19" s="19">
        <f>+R14</f>
        <v>2</v>
      </c>
      <c r="F19" s="18">
        <f>+T15</f>
        <v>3</v>
      </c>
      <c r="G19" s="21" t="str">
        <f t="shared" si="23"/>
        <v>:</v>
      </c>
      <c r="H19" s="19">
        <f>+R15</f>
        <v>0</v>
      </c>
      <c r="I19" s="18">
        <f>+T16</f>
        <v>3</v>
      </c>
      <c r="J19" s="21" t="str">
        <f t="shared" si="24"/>
        <v>:</v>
      </c>
      <c r="K19" s="19">
        <f>+R16</f>
        <v>2</v>
      </c>
      <c r="L19" s="18">
        <f>+T17</f>
        <v>3</v>
      </c>
      <c r="M19" s="21" t="str">
        <f>IF(N19&lt;&gt;"",":","")</f>
        <v>:</v>
      </c>
      <c r="N19" s="19">
        <f>+R17</f>
        <v>1</v>
      </c>
      <c r="O19" s="18">
        <f>+T18</f>
        <v>3</v>
      </c>
      <c r="P19" s="21" t="str">
        <f t="shared" ref="P19:P21" si="27">IF(Q19&lt;&gt;"",":","")</f>
        <v>:</v>
      </c>
      <c r="Q19" s="19">
        <f>+R18</f>
        <v>1</v>
      </c>
      <c r="R19" s="37"/>
      <c r="S19" s="38"/>
      <c r="T19" s="39"/>
      <c r="U19" s="20">
        <f>IF('Gr 1'!$P$17&lt;&gt;"",'Gr 1'!$P$17,"")</f>
        <v>3</v>
      </c>
      <c r="V19" s="21" t="str">
        <f t="shared" si="14"/>
        <v>:</v>
      </c>
      <c r="W19" s="22">
        <f>IF('Gr 1'!$N$17&lt;&gt;"",'Gr 1'!$N$17,"")</f>
        <v>1</v>
      </c>
      <c r="X19" s="20">
        <f>IF('Gr 1'!$P$10&lt;&gt;"",'Gr 1'!$P$10,"")</f>
        <v>2</v>
      </c>
      <c r="Y19" s="21" t="str">
        <f t="shared" si="15"/>
        <v>:</v>
      </c>
      <c r="Z19" s="22">
        <f>IF('Gr 1'!$N$10&lt;&gt;"",'Gr 1'!$N$10,"")</f>
        <v>3</v>
      </c>
      <c r="AA19" s="150">
        <f t="shared" si="18"/>
        <v>6</v>
      </c>
      <c r="AB19" s="151" t="str">
        <f t="shared" si="19"/>
        <v>:</v>
      </c>
      <c r="AC19" s="152">
        <f t="shared" si="20"/>
        <v>1</v>
      </c>
      <c r="AD19" s="153">
        <f t="shared" si="21"/>
        <v>20</v>
      </c>
      <c r="AE19" s="151" t="s">
        <v>11</v>
      </c>
      <c r="AF19" s="151">
        <f t="shared" si="22"/>
        <v>10</v>
      </c>
      <c r="AG19" s="28">
        <f>IF(AA19+AC19&gt;0,RANK(sonuc!AI19,sonuc!AI$14:AI$21),"")</f>
        <v>2</v>
      </c>
      <c r="AH19" s="154" t="e">
        <f t="shared" si="17"/>
        <v>#N/A</v>
      </c>
      <c r="AI19" s="155">
        <f>(sonuc!AA19*1000+sonuc!AC19*200+(sonuc!AD19-sonuc!AF19)*20)</f>
        <v>6400</v>
      </c>
      <c r="AJ19" s="109">
        <f>IF(AA19+AC19&gt;0,sonuc!AA19+sonuc!AC19,"")</f>
        <v>7</v>
      </c>
      <c r="AK19" s="147"/>
    </row>
    <row r="20" spans="1:37" ht="18.75">
      <c r="A20" s="148">
        <v>7</v>
      </c>
      <c r="B20" s="209" t="s">
        <v>102</v>
      </c>
      <c r="C20" s="18">
        <f>+W14</f>
        <v>2</v>
      </c>
      <c r="D20" s="30" t="str">
        <f t="shared" si="25"/>
        <v>:</v>
      </c>
      <c r="E20" s="19">
        <f>+U14</f>
        <v>3</v>
      </c>
      <c r="F20" s="20">
        <f>+W15</f>
        <v>3</v>
      </c>
      <c r="G20" s="21" t="str">
        <f t="shared" si="23"/>
        <v>:</v>
      </c>
      <c r="H20" s="22">
        <f>+U15</f>
        <v>0</v>
      </c>
      <c r="I20" s="20">
        <f>+W16</f>
        <v>0</v>
      </c>
      <c r="J20" s="21" t="str">
        <f t="shared" si="24"/>
        <v>:</v>
      </c>
      <c r="K20" s="22">
        <f>+U16</f>
        <v>3</v>
      </c>
      <c r="L20" s="20">
        <f>+W17</f>
        <v>3</v>
      </c>
      <c r="M20" s="21" t="str">
        <f t="shared" si="26"/>
        <v>:</v>
      </c>
      <c r="N20" s="22">
        <f>+U17</f>
        <v>1</v>
      </c>
      <c r="O20" s="20">
        <f>+W18</f>
        <v>1</v>
      </c>
      <c r="P20" s="21" t="str">
        <f t="shared" si="27"/>
        <v>:</v>
      </c>
      <c r="Q20" s="22">
        <f>+U18</f>
        <v>3</v>
      </c>
      <c r="R20" s="20">
        <f>+W19</f>
        <v>1</v>
      </c>
      <c r="S20" s="21" t="str">
        <f t="shared" ref="S20:S21" si="28">IF(T20&lt;&gt;"",":","")</f>
        <v>:</v>
      </c>
      <c r="T20" s="22">
        <f>+U19</f>
        <v>3</v>
      </c>
      <c r="U20" s="37"/>
      <c r="V20" s="38"/>
      <c r="W20" s="39"/>
      <c r="X20" s="20">
        <f>IF('Gr 1'!$P$6&lt;&gt;"",'Gr 1'!$P$6,"")</f>
        <v>2</v>
      </c>
      <c r="Y20" s="21" t="str">
        <f t="shared" si="15"/>
        <v>:</v>
      </c>
      <c r="Z20" s="22">
        <f>IF('Gr 1'!$N$6&lt;&gt;"",'Gr 1'!$N$6,"")</f>
        <v>3</v>
      </c>
      <c r="AA20" s="150">
        <f t="shared" si="18"/>
        <v>2</v>
      </c>
      <c r="AB20" s="151" t="str">
        <f t="shared" si="19"/>
        <v>:</v>
      </c>
      <c r="AC20" s="152">
        <f t="shared" si="20"/>
        <v>5</v>
      </c>
      <c r="AD20" s="153">
        <f t="shared" si="21"/>
        <v>12</v>
      </c>
      <c r="AE20" s="151" t="s">
        <v>11</v>
      </c>
      <c r="AF20" s="151">
        <f t="shared" si="22"/>
        <v>16</v>
      </c>
      <c r="AG20" s="28">
        <f>IF(AA20+AC20&gt;0,RANK(sonuc!AI20,sonuc!AI$14:AI$21),"")</f>
        <v>7</v>
      </c>
      <c r="AH20" s="154" t="e">
        <f t="shared" si="17"/>
        <v>#N/A</v>
      </c>
      <c r="AI20" s="155">
        <f>(sonuc!AA20*1000+sonuc!AC20*200+(sonuc!AD20-sonuc!AF20)*20)</f>
        <v>2920</v>
      </c>
      <c r="AJ20" s="109">
        <f>IF(AA20+AC20&gt;0,sonuc!AA20+sonuc!AC20,"")</f>
        <v>7</v>
      </c>
    </row>
    <row r="21" spans="1:37" ht="19.5" thickBot="1">
      <c r="A21" s="157">
        <v>8</v>
      </c>
      <c r="B21" s="239" t="s">
        <v>103</v>
      </c>
      <c r="C21" s="57">
        <f>+Z14</f>
        <v>3</v>
      </c>
      <c r="D21" s="58" t="str">
        <f t="shared" si="25"/>
        <v>:</v>
      </c>
      <c r="E21" s="59">
        <f>+X14</f>
        <v>0</v>
      </c>
      <c r="F21" s="57">
        <f>+Z15</f>
        <v>3</v>
      </c>
      <c r="G21" s="58" t="str">
        <f t="shared" si="23"/>
        <v>:</v>
      </c>
      <c r="H21" s="59">
        <f>+X15</f>
        <v>0</v>
      </c>
      <c r="I21" s="57">
        <f>+Z16</f>
        <v>3</v>
      </c>
      <c r="J21" s="58" t="str">
        <f t="shared" si="24"/>
        <v>:</v>
      </c>
      <c r="K21" s="59">
        <f>+X16</f>
        <v>0</v>
      </c>
      <c r="L21" s="57">
        <f>+Z17</f>
        <v>3</v>
      </c>
      <c r="M21" s="58" t="str">
        <f t="shared" si="26"/>
        <v>:</v>
      </c>
      <c r="N21" s="59">
        <f>+X17</f>
        <v>2</v>
      </c>
      <c r="O21" s="57">
        <f>+Z18</f>
        <v>3</v>
      </c>
      <c r="P21" s="58" t="str">
        <f t="shared" si="27"/>
        <v>:</v>
      </c>
      <c r="Q21" s="59">
        <f>+X18</f>
        <v>2</v>
      </c>
      <c r="R21" s="57">
        <f>+Z19</f>
        <v>3</v>
      </c>
      <c r="S21" s="58" t="str">
        <f t="shared" si="28"/>
        <v>:</v>
      </c>
      <c r="T21" s="59">
        <f>+X19</f>
        <v>2</v>
      </c>
      <c r="U21" s="57">
        <f>+Z20</f>
        <v>3</v>
      </c>
      <c r="V21" s="58" t="str">
        <f>IF(W21&lt;&gt;"",":","")</f>
        <v>:</v>
      </c>
      <c r="W21" s="59">
        <f>+X20</f>
        <v>2</v>
      </c>
      <c r="X21" s="60"/>
      <c r="Y21" s="61"/>
      <c r="Z21" s="62"/>
      <c r="AA21" s="160">
        <f t="shared" si="18"/>
        <v>7</v>
      </c>
      <c r="AB21" s="161" t="str">
        <f t="shared" si="19"/>
        <v>:</v>
      </c>
      <c r="AC21" s="162">
        <f t="shared" si="20"/>
        <v>0</v>
      </c>
      <c r="AD21" s="163">
        <f t="shared" si="21"/>
        <v>21</v>
      </c>
      <c r="AE21" s="161" t="s">
        <v>11</v>
      </c>
      <c r="AF21" s="161">
        <f t="shared" si="22"/>
        <v>8</v>
      </c>
      <c r="AG21" s="68">
        <f>IF(AA21+AC21&gt;0,RANK(sonuc!AI21,sonuc!AI$14:AI$21),"")</f>
        <v>1</v>
      </c>
      <c r="AH21" s="158" t="e">
        <f t="shared" si="17"/>
        <v>#N/A</v>
      </c>
      <c r="AI21" s="159">
        <f>(sonuc!AA21*1000+sonuc!AC21*200+(sonuc!AD21-sonuc!AF21)*20)</f>
        <v>7260</v>
      </c>
      <c r="AJ21" s="109">
        <f>IF(AA21+AC21&gt;0,sonuc!AA21+sonuc!AC21,"")</f>
        <v>7</v>
      </c>
    </row>
    <row r="22" spans="1:37" ht="19.5" thickBot="1">
      <c r="A22" s="309" t="s">
        <v>69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0"/>
      <c r="AI22" s="311"/>
      <c r="AJ22" s="109"/>
    </row>
    <row r="23" spans="1:37" ht="16.5" thickBot="1">
      <c r="A23" s="165" t="s">
        <v>0</v>
      </c>
      <c r="B23" s="166" t="s">
        <v>1</v>
      </c>
      <c r="C23" s="303">
        <v>1</v>
      </c>
      <c r="D23" s="304"/>
      <c r="E23" s="305"/>
      <c r="F23" s="303">
        <v>2</v>
      </c>
      <c r="G23" s="304"/>
      <c r="H23" s="305"/>
      <c r="I23" s="303">
        <v>3</v>
      </c>
      <c r="J23" s="304"/>
      <c r="K23" s="305"/>
      <c r="L23" s="303">
        <v>4</v>
      </c>
      <c r="M23" s="304"/>
      <c r="N23" s="305"/>
      <c r="O23" s="303">
        <v>5</v>
      </c>
      <c r="P23" s="304"/>
      <c r="Q23" s="305"/>
      <c r="R23" s="303">
        <v>6</v>
      </c>
      <c r="S23" s="304"/>
      <c r="T23" s="305"/>
      <c r="U23" s="303">
        <v>7</v>
      </c>
      <c r="V23" s="304"/>
      <c r="W23" s="305"/>
      <c r="X23" s="303">
        <v>8</v>
      </c>
      <c r="Y23" s="304"/>
      <c r="Z23" s="305"/>
      <c r="AA23" s="300" t="s">
        <v>10</v>
      </c>
      <c r="AB23" s="301"/>
      <c r="AC23" s="302"/>
      <c r="AD23" s="300" t="s">
        <v>48</v>
      </c>
      <c r="AE23" s="301"/>
      <c r="AF23" s="316"/>
      <c r="AG23" s="186" t="s">
        <v>33</v>
      </c>
      <c r="AH23" s="187" t="e">
        <f>AH13</f>
        <v>#REF!</v>
      </c>
      <c r="AI23" s="188" t="s">
        <v>51</v>
      </c>
      <c r="AJ23" s="103" t="s">
        <v>52</v>
      </c>
    </row>
    <row r="24" spans="1:37" ht="18.75">
      <c r="A24" s="170">
        <v>1</v>
      </c>
      <c r="B24" s="213" t="s">
        <v>113</v>
      </c>
      <c r="C24" s="172"/>
      <c r="D24" s="173"/>
      <c r="E24" s="174"/>
      <c r="F24" s="175">
        <f>IF('Gr 2'!$N$9&lt;&gt;"",'Gr 2'!$N$9,"")</f>
        <v>3</v>
      </c>
      <c r="G24" s="176" t="str">
        <f>IF(H24&lt;&gt;"",":","")</f>
        <v>:</v>
      </c>
      <c r="H24" s="177">
        <f>IF('Gr 2'!$P$9&lt;&gt;"",'Gr 2'!$P$9,"")</f>
        <v>1</v>
      </c>
      <c r="I24" s="175">
        <f>IF('Gr 2'!$N$14&lt;&gt;"",'Gr 2'!$N$14,"")</f>
        <v>2</v>
      </c>
      <c r="J24" s="176" t="str">
        <f>IF(K24&lt;&gt;"",":","")</f>
        <v>:</v>
      </c>
      <c r="K24" s="177">
        <f>IF('Gr 2'!$P$14&lt;&gt;"",'Gr 2'!$P$14,"")</f>
        <v>3</v>
      </c>
      <c r="L24" s="175">
        <f>IF('Gr 2'!$N$4&lt;&gt;"",'Gr 2'!$N$4,"")</f>
        <v>3</v>
      </c>
      <c r="M24" s="176" t="str">
        <f>IF($N$4&lt;&gt;"",":","")</f>
        <v>:</v>
      </c>
      <c r="N24" s="177">
        <f>IF('Gr 2'!$P$4&lt;&gt;"",'Gr 2'!$P$4,"")</f>
        <v>1</v>
      </c>
      <c r="O24" s="175">
        <f>IF('Gr 2'!$E$19&lt;&gt;"",'Gr 2'!$E$19,"")</f>
        <v>3</v>
      </c>
      <c r="P24" s="176" t="str">
        <f>IF(Q24&lt;&gt;"",":","")</f>
        <v>:</v>
      </c>
      <c r="Q24" s="177">
        <f>IF('Gr 2'!$G$19&lt;&gt;"",'Gr 2'!$G$19,"")</f>
        <v>1</v>
      </c>
      <c r="R24" s="175">
        <f>IF('Gr 2'!$E$14&lt;&gt;"",'Gr 2'!$E$14,"")</f>
        <v>1</v>
      </c>
      <c r="S24" s="176" t="str">
        <f>IF(T24&lt;&gt;"",":","")</f>
        <v>:</v>
      </c>
      <c r="T24" s="177">
        <f>IF('Gr 2'!$G$14&lt;&gt;"",'Gr 2'!$G$14,"")</f>
        <v>3</v>
      </c>
      <c r="U24" s="175">
        <f>IF('Gr 2'!$E$9&lt;&gt;"",'Gr 2'!$E$9,"")</f>
        <v>3</v>
      </c>
      <c r="V24" s="176" t="str">
        <f t="shared" ref="V24:V29" si="29">IF(W24&lt;&gt;"",":","")</f>
        <v>:</v>
      </c>
      <c r="W24" s="177">
        <f>IF('Gr 2'!$G$9&lt;&gt;"",'Gr 2'!$G$9,"")</f>
        <v>0</v>
      </c>
      <c r="X24" s="175">
        <f>IF('Gr 2'!$E$4&lt;&gt;"",'Gr 2'!$E$4,"")</f>
        <v>3</v>
      </c>
      <c r="Y24" s="176" t="str">
        <f t="shared" ref="Y24:Y30" si="30">IF(Z24&lt;&gt;"",":","")</f>
        <v>:</v>
      </c>
      <c r="Z24" s="177">
        <f>IF('Gr 2'!$G$4&lt;&gt;"",'Gr 2'!$G$4,"")</f>
        <v>2</v>
      </c>
      <c r="AA24" s="178">
        <f>IF(C24&gt;E24,1)+IF(F24&gt;H24,1)+IF(I24&gt;K24,1)+IF(L24&gt;N24,1)+IF(O24&gt;Q24,1)+IF(R24&gt;T24,1)+IF(U24&gt;W24,1)+IF(X24&gt;Z24,1)</f>
        <v>5</v>
      </c>
      <c r="AB24" s="179" t="str">
        <f t="shared" ref="AB24" si="31">IF(AC24&lt;&gt;"",":","")</f>
        <v>:</v>
      </c>
      <c r="AC24" s="180">
        <f>IF(E24&gt;C24,1)+IF(H24&gt;F24,1)+IF(K24&gt;I24,1)+IF(N24&gt;L24,1)+IF(Q24&gt;O24,1)+IF(T24&gt;R24,1)+IF(W24&gt;U24,1)+IF(Z24&gt;X24,1)</f>
        <v>2</v>
      </c>
      <c r="AD24" s="181">
        <f>SUM(C24,F24,I24,L24,O24,R24,U24,X24)</f>
        <v>18</v>
      </c>
      <c r="AE24" s="179" t="s">
        <v>11</v>
      </c>
      <c r="AF24" s="179">
        <f>SUM(E24,H24,K24,N24,Q24,T24,W24,Z24)</f>
        <v>11</v>
      </c>
      <c r="AG24" s="182">
        <f>IF(AA24+AC24&gt;0,RANK(sonuc!AI24,sonuc!AI$24:AI$31),"")</f>
        <v>3</v>
      </c>
      <c r="AH24" s="189" t="e">
        <f>#REF!</f>
        <v>#REF!</v>
      </c>
      <c r="AI24" s="184">
        <f>(sonuc!AA24*1000+sonuc!AC24*200+(sonuc!AD24-sonuc!AF24)*20)</f>
        <v>5540</v>
      </c>
      <c r="AJ24" s="109">
        <f>IF(AA24+AC24&gt;0,sonuc!AA24+sonuc!AC24,"")</f>
        <v>7</v>
      </c>
    </row>
    <row r="25" spans="1:37" ht="18.75">
      <c r="A25" s="148">
        <v>2</v>
      </c>
      <c r="B25" s="209" t="s">
        <v>87</v>
      </c>
      <c r="C25" s="18">
        <f>+H24</f>
        <v>1</v>
      </c>
      <c r="D25" s="21" t="str">
        <f>IF(E25&lt;&gt;"",":","")</f>
        <v>:</v>
      </c>
      <c r="E25" s="19">
        <f>+F24</f>
        <v>3</v>
      </c>
      <c r="F25" s="37"/>
      <c r="G25" s="38"/>
      <c r="H25" s="39"/>
      <c r="I25" s="20">
        <f>IF('Gr 2'!$N$5&lt;&gt;"",'Gr 2'!$N$5,"")</f>
        <v>2</v>
      </c>
      <c r="J25" s="21" t="str">
        <f>IF(K25&lt;&gt;"",":","")</f>
        <v>:</v>
      </c>
      <c r="K25" s="22">
        <f>IF('Gr 2'!$P$5&lt;&gt;"",'Gr 2'!$P$5,"")</f>
        <v>3</v>
      </c>
      <c r="L25" s="20">
        <f>IF('Gr 2'!$N$15&lt;&gt;"",'Gr 2'!$N$15,"")</f>
        <v>3</v>
      </c>
      <c r="M25" s="21" t="str">
        <f>IF($N$5&lt;&gt;"",":","")</f>
        <v>:</v>
      </c>
      <c r="N25" s="22">
        <f>IF('Gr 2'!$P$15&lt;&gt;"",'Gr 2'!$P$15,"")</f>
        <v>1</v>
      </c>
      <c r="O25" s="20">
        <f>IF('Gr 2'!$E$15&lt;&gt;"",'Gr 2'!$E$15,"")</f>
        <v>3</v>
      </c>
      <c r="P25" s="21" t="str">
        <f>IF(Q25&lt;&gt;"",":","")</f>
        <v>:</v>
      </c>
      <c r="Q25" s="22">
        <f>IF('Gr 2'!$G$15&lt;&gt;"",'Gr 2'!$G$15,"")</f>
        <v>2</v>
      </c>
      <c r="R25" s="20">
        <f>IF('Gr 2'!$E$10&lt;&gt;"",'Gr 2'!$E$10,"")</f>
        <v>3</v>
      </c>
      <c r="S25" s="21" t="str">
        <f>IF(T25&lt;&gt;"",":","")</f>
        <v>:</v>
      </c>
      <c r="T25" s="22">
        <f>IF('Gr 2'!$G$10&lt;&gt;"",'Gr 2'!$G$10,"")</f>
        <v>0</v>
      </c>
      <c r="U25" s="20">
        <f>IF('Gr 2'!$E$5&lt;&gt;"",'Gr 2'!$E$5,"")</f>
        <v>3</v>
      </c>
      <c r="V25" s="21" t="str">
        <f t="shared" si="29"/>
        <v>:</v>
      </c>
      <c r="W25" s="22">
        <f>IF('Gr 2'!$G$5&lt;&gt;"",'Gr 2'!$G$5,"")</f>
        <v>1</v>
      </c>
      <c r="X25" s="20">
        <f>IF('Gr 2'!$E$20&lt;&gt;"",'Gr 2'!$E$20,"")</f>
        <v>3</v>
      </c>
      <c r="Y25" s="21" t="str">
        <f t="shared" si="30"/>
        <v>:</v>
      </c>
      <c r="Z25" s="22">
        <f>IF('Gr 2'!$G$20&lt;&gt;"",'Gr 2'!$G$20,"")</f>
        <v>0</v>
      </c>
      <c r="AA25" s="150">
        <f t="shared" ref="AA25:AA31" si="32">IF(C25&gt;E25,1)+IF(F25&gt;H25,1)+IF(I25&gt;K25,1)+IF(L25&gt;N25,1)+IF(O25&gt;Q25,1)+IF(R25&gt;T25,1)+IF(U25&gt;W25,1)+IF(X25&gt;Z25,1)</f>
        <v>5</v>
      </c>
      <c r="AB25" s="151" t="str">
        <f t="shared" ref="AB25:AB31" si="33">IF(AC25&lt;&gt;"",":","")</f>
        <v>:</v>
      </c>
      <c r="AC25" s="152">
        <f t="shared" ref="AC25:AC31" si="34">IF(E25&gt;C25,1)+IF(H25&gt;F25,1)+IF(K25&gt;I25,1)+IF(N25&gt;L25,1)+IF(Q25&gt;O25,1)+IF(T25&gt;R25,1)+IF(W25&gt;U25,1)+IF(Z25&gt;X25,1)</f>
        <v>2</v>
      </c>
      <c r="AD25" s="153">
        <f t="shared" ref="AD25:AD31" si="35">SUM(C25,F25,I25,L25,O25,R25,U25,X25)</f>
        <v>18</v>
      </c>
      <c r="AE25" s="151" t="s">
        <v>11</v>
      </c>
      <c r="AF25" s="151">
        <f>SUM(E25,H25,K25,N25,Q25,T25,W25,Z25)</f>
        <v>10</v>
      </c>
      <c r="AG25" s="28">
        <f>IF(AA25+AC25&gt;0,RANK(sonuc!AI25,sonuc!AI$24:AI$31),"")</f>
        <v>2</v>
      </c>
      <c r="AH25" s="156" t="e">
        <f>#REF!</f>
        <v>#REF!</v>
      </c>
      <c r="AI25" s="155">
        <f>(sonuc!AA25*1000+sonuc!AC25*200+(sonuc!AD25-sonuc!AF25)*20)</f>
        <v>5560</v>
      </c>
      <c r="AJ25" s="109">
        <f>IF(AA25+AC25&gt;0,sonuc!AA25+sonuc!AC25,"")</f>
        <v>7</v>
      </c>
      <c r="AK25" s="147"/>
    </row>
    <row r="26" spans="1:37" ht="18.75">
      <c r="A26" s="148">
        <v>3</v>
      </c>
      <c r="B26" s="209" t="s">
        <v>88</v>
      </c>
      <c r="C26" s="18">
        <f>+K24</f>
        <v>3</v>
      </c>
      <c r="D26" s="29" t="str">
        <f>IF(E26&lt;&gt;"",":","")</f>
        <v>:</v>
      </c>
      <c r="E26" s="19">
        <f>+I24</f>
        <v>2</v>
      </c>
      <c r="F26" s="20">
        <f>+K25</f>
        <v>3</v>
      </c>
      <c r="G26" s="21" t="str">
        <f t="shared" ref="G26:G31" si="36">IF(H26&lt;&gt;"",":","")</f>
        <v>:</v>
      </c>
      <c r="H26" s="22">
        <f>+I25</f>
        <v>2</v>
      </c>
      <c r="I26" s="37"/>
      <c r="J26" s="38"/>
      <c r="K26" s="39"/>
      <c r="L26" s="20">
        <f>IF('Gr 2'!$P$11&lt;&gt;"",'Gr 2'!$P$11,"")</f>
        <v>3</v>
      </c>
      <c r="M26" s="21" t="str">
        <f>IF($N$6&lt;&gt;"",":","")</f>
        <v>:</v>
      </c>
      <c r="N26" s="22">
        <f>IF('Gr 2'!$N$11&lt;&gt;"",'Gr 2'!$N$11,"")</f>
        <v>1</v>
      </c>
      <c r="O26" s="20">
        <f>IF('Gr 2'!$E$11&lt;&gt;"",'Gr 2'!$E$11,"")</f>
        <v>3</v>
      </c>
      <c r="P26" s="21" t="str">
        <f>IF(Q26&lt;&gt;"",":","")</f>
        <v>:</v>
      </c>
      <c r="Q26" s="22">
        <f>IF('Gr 2'!$G$11&lt;&gt;"",'Gr 2'!$G$11,"")</f>
        <v>2</v>
      </c>
      <c r="R26" s="20">
        <f>IF('Gr 2'!$E$6&lt;&gt;"",'Gr 2'!$E$6,"")</f>
        <v>3</v>
      </c>
      <c r="S26" s="21" t="str">
        <f>IF(T26&lt;&gt;"",":","")</f>
        <v>:</v>
      </c>
      <c r="T26" s="22">
        <f>IF('Gr 2'!$G$6&lt;&gt;"",'Gr 2'!$G$6,"")</f>
        <v>1</v>
      </c>
      <c r="U26" s="20">
        <f>IF('Gr 2'!$E$21&lt;&gt;"",'Gr 2'!$E$21,"")</f>
        <v>3</v>
      </c>
      <c r="V26" s="21" t="str">
        <f t="shared" si="29"/>
        <v>:</v>
      </c>
      <c r="W26" s="22">
        <f>IF('Gr 2'!$G$21&lt;&gt;"",'Gr 2'!$G$21,"")</f>
        <v>1</v>
      </c>
      <c r="X26" s="20">
        <f>IF('Gr 2'!$E$16&lt;&gt;"",'Gr 2'!$E$16,"")</f>
        <v>3</v>
      </c>
      <c r="Y26" s="21" t="str">
        <f t="shared" si="30"/>
        <v>:</v>
      </c>
      <c r="Z26" s="22">
        <f>IF('Gr 2'!$G$16&lt;&gt;"",'Gr 2'!$G$16,"")</f>
        <v>1</v>
      </c>
      <c r="AA26" s="150">
        <f t="shared" si="32"/>
        <v>7</v>
      </c>
      <c r="AB26" s="151" t="str">
        <f t="shared" si="33"/>
        <v>:</v>
      </c>
      <c r="AC26" s="152">
        <f t="shared" si="34"/>
        <v>0</v>
      </c>
      <c r="AD26" s="153">
        <f t="shared" si="35"/>
        <v>21</v>
      </c>
      <c r="AE26" s="151" t="s">
        <v>11</v>
      </c>
      <c r="AF26" s="151">
        <f t="shared" ref="AF26:AF31" si="37">SUM(E26,H26,K26,N26,Q26,T26,W26,Z26)</f>
        <v>10</v>
      </c>
      <c r="AG26" s="28">
        <f>IF(AA26+AC26&gt;0,RANK(sonuc!AI26,sonuc!AI$24:AI$31),"")</f>
        <v>1</v>
      </c>
      <c r="AH26" s="156" t="e">
        <f>#REF!</f>
        <v>#REF!</v>
      </c>
      <c r="AI26" s="155">
        <f>(sonuc!AA26*1000+sonuc!AC26*200+(sonuc!AD26-sonuc!AF26)*20)</f>
        <v>7220</v>
      </c>
      <c r="AJ26" s="109">
        <f>IF(AA26+AC26&gt;0,sonuc!AA26+sonuc!AC26,"")</f>
        <v>7</v>
      </c>
    </row>
    <row r="27" spans="1:37" ht="18.75">
      <c r="A27" s="148">
        <v>4</v>
      </c>
      <c r="B27" s="209" t="s">
        <v>104</v>
      </c>
      <c r="C27" s="18">
        <f>+N24</f>
        <v>1</v>
      </c>
      <c r="D27" s="21" t="str">
        <f>IF(E27&lt;&gt;"",":","")</f>
        <v>:</v>
      </c>
      <c r="E27" s="19">
        <f>+L24</f>
        <v>3</v>
      </c>
      <c r="F27" s="18">
        <f>+N25</f>
        <v>1</v>
      </c>
      <c r="G27" s="21" t="str">
        <f t="shared" si="36"/>
        <v>:</v>
      </c>
      <c r="H27" s="19">
        <f>+L25</f>
        <v>3</v>
      </c>
      <c r="I27" s="18">
        <f>+N26</f>
        <v>1</v>
      </c>
      <c r="J27" s="21" t="str">
        <f t="shared" ref="J27:J31" si="38">IF(K27&lt;&gt;"",":","")</f>
        <v>:</v>
      </c>
      <c r="K27" s="19">
        <f>+L26</f>
        <v>3</v>
      </c>
      <c r="L27" s="37"/>
      <c r="M27" s="38"/>
      <c r="N27" s="39"/>
      <c r="O27" s="20">
        <f>IF('Gr 2'!$E$7&lt;&gt;"",'Gr 2'!$E$7,"")</f>
        <v>1</v>
      </c>
      <c r="P27" s="21" t="str">
        <f>IF(Q27&lt;&gt;"",":","")</f>
        <v>:</v>
      </c>
      <c r="Q27" s="22">
        <f>IF('Gr 2'!$G$7&lt;&gt;"",'Gr 2'!$G$7,"")</f>
        <v>3</v>
      </c>
      <c r="R27" s="20">
        <f>IF('Gr 2'!$E$22&lt;&gt;"",'Gr 2'!$E$22,"")</f>
        <v>2</v>
      </c>
      <c r="S27" s="21" t="str">
        <f>IF(T27&lt;&gt;"",":","")</f>
        <v>:</v>
      </c>
      <c r="T27" s="22">
        <f>IF('Gr 2'!$G$22&lt;&gt;"",'Gr 2'!$G$22,"")</f>
        <v>3</v>
      </c>
      <c r="U27" s="20">
        <f>IF('Gr 2'!$E$17&lt;&gt;"",'Gr 2'!$E$17,"")</f>
        <v>3</v>
      </c>
      <c r="V27" s="21" t="str">
        <f t="shared" si="29"/>
        <v>:</v>
      </c>
      <c r="W27" s="22">
        <f>IF('Gr 2'!$G$17&lt;&gt;"",'Gr 2'!$G$17,"")</f>
        <v>2</v>
      </c>
      <c r="X27" s="20">
        <f>IF('Gr 2'!$E$12&lt;&gt;"",'Gr 2'!$E$12,"")</f>
        <v>3</v>
      </c>
      <c r="Y27" s="21" t="str">
        <f t="shared" si="30"/>
        <v>:</v>
      </c>
      <c r="Z27" s="22">
        <f>IF('Gr 2'!$G$12&lt;&gt;"",'Gr 2'!$G$12,"")</f>
        <v>2</v>
      </c>
      <c r="AA27" s="150">
        <f t="shared" si="32"/>
        <v>2</v>
      </c>
      <c r="AB27" s="151" t="str">
        <f t="shared" si="33"/>
        <v>:</v>
      </c>
      <c r="AC27" s="152">
        <f t="shared" si="34"/>
        <v>5</v>
      </c>
      <c r="AD27" s="153">
        <f t="shared" si="35"/>
        <v>12</v>
      </c>
      <c r="AE27" s="151" t="s">
        <v>11</v>
      </c>
      <c r="AF27" s="151">
        <f t="shared" si="37"/>
        <v>19</v>
      </c>
      <c r="AG27" s="28">
        <f>IF(AA27+AC27&gt;0,RANK(sonuc!AI27,sonuc!AI$24:AI$31),"")</f>
        <v>7</v>
      </c>
      <c r="AH27" s="156" t="e">
        <f>#REF!</f>
        <v>#REF!</v>
      </c>
      <c r="AI27" s="155">
        <f>(sonuc!AA27*1000+sonuc!AC27*200+(sonuc!AD27-sonuc!AF27)*20)</f>
        <v>2860</v>
      </c>
      <c r="AJ27" s="109">
        <f>IF(AA27+AC27&gt;0,sonuc!AA27+sonuc!AC27,"")</f>
        <v>7</v>
      </c>
    </row>
    <row r="28" spans="1:37" ht="18.75">
      <c r="A28" s="148">
        <v>5</v>
      </c>
      <c r="B28" s="209" t="s">
        <v>105</v>
      </c>
      <c r="C28" s="18">
        <f>+Q24</f>
        <v>1</v>
      </c>
      <c r="D28" s="30" t="str">
        <f t="shared" ref="D28:D31" si="39">IF(E28&lt;&gt;"",":","")</f>
        <v>:</v>
      </c>
      <c r="E28" s="19">
        <f>+O24</f>
        <v>3</v>
      </c>
      <c r="F28" s="20">
        <f>+Q25</f>
        <v>2</v>
      </c>
      <c r="G28" s="21" t="str">
        <f t="shared" si="36"/>
        <v>:</v>
      </c>
      <c r="H28" s="22">
        <f>+O25</f>
        <v>3</v>
      </c>
      <c r="I28" s="20">
        <f>+Q26</f>
        <v>2</v>
      </c>
      <c r="J28" s="21" t="str">
        <f t="shared" si="38"/>
        <v>:</v>
      </c>
      <c r="K28" s="19">
        <f>+O26</f>
        <v>3</v>
      </c>
      <c r="L28" s="20">
        <f>+Q27</f>
        <v>3</v>
      </c>
      <c r="M28" s="21" t="str">
        <f t="shared" ref="M28:M31" si="40">IF(N28&lt;&gt;"",":","")</f>
        <v>:</v>
      </c>
      <c r="N28" s="22">
        <f>+O27</f>
        <v>1</v>
      </c>
      <c r="O28" s="37"/>
      <c r="P28" s="38"/>
      <c r="Q28" s="39"/>
      <c r="R28" s="20">
        <f>IF('Gr 2'!$N$7&lt;&gt;"",'Gr 2'!$N$7,"")</f>
        <v>3</v>
      </c>
      <c r="S28" s="21" t="str">
        <f>IF(T28&lt;&gt;"",":","")</f>
        <v>:</v>
      </c>
      <c r="T28" s="22">
        <f>IF('Gr 2'!$P$7&lt;&gt;"",'Gr 2'!$P$7,"")</f>
        <v>2</v>
      </c>
      <c r="U28" s="20">
        <f>IF('Gr 2'!$P$12&lt;&gt;"",'Gr 2'!$P$12,"")</f>
        <v>1</v>
      </c>
      <c r="V28" s="21" t="str">
        <f t="shared" si="29"/>
        <v>:</v>
      </c>
      <c r="W28" s="22">
        <f>IF('Gr 2'!$N$12&lt;&gt;"",'Gr 2'!$N$12,"")</f>
        <v>3</v>
      </c>
      <c r="X28" s="20">
        <f>IF('Gr 2'!$P$16&lt;&gt;"",'Gr 2'!$P$16,"")</f>
        <v>3</v>
      </c>
      <c r="Y28" s="21" t="str">
        <f t="shared" si="30"/>
        <v>:</v>
      </c>
      <c r="Z28" s="22">
        <f>IF('Gr 2'!$N$16&lt;&gt;"",'Gr 2'!$N$16,"")</f>
        <v>0</v>
      </c>
      <c r="AA28" s="150">
        <f t="shared" si="32"/>
        <v>3</v>
      </c>
      <c r="AB28" s="151" t="str">
        <f t="shared" si="33"/>
        <v>:</v>
      </c>
      <c r="AC28" s="152">
        <f t="shared" si="34"/>
        <v>4</v>
      </c>
      <c r="AD28" s="153">
        <f t="shared" si="35"/>
        <v>15</v>
      </c>
      <c r="AE28" s="151" t="s">
        <v>11</v>
      </c>
      <c r="AF28" s="151">
        <f t="shared" si="37"/>
        <v>15</v>
      </c>
      <c r="AG28" s="28">
        <f>IF(AA28+AC28&gt;0,RANK(sonuc!AI28,sonuc!AI$24:AI$31),"")</f>
        <v>4</v>
      </c>
      <c r="AH28" s="156" t="e">
        <f>#REF!</f>
        <v>#REF!</v>
      </c>
      <c r="AI28" s="155">
        <f>(sonuc!AA28*1000+sonuc!AC28*200+(sonuc!AD28-sonuc!AF28)*20)</f>
        <v>3800</v>
      </c>
      <c r="AJ28" s="109">
        <f>IF(AA28+AC28&gt;0,sonuc!AA28+sonuc!AC28,"")</f>
        <v>7</v>
      </c>
    </row>
    <row r="29" spans="1:37" ht="18.75">
      <c r="A29" s="148">
        <v>6</v>
      </c>
      <c r="B29" s="238" t="s">
        <v>89</v>
      </c>
      <c r="C29" s="18">
        <f>+T24</f>
        <v>3</v>
      </c>
      <c r="D29" s="21" t="str">
        <f t="shared" si="39"/>
        <v>:</v>
      </c>
      <c r="E29" s="19">
        <f>+R24</f>
        <v>1</v>
      </c>
      <c r="F29" s="18">
        <f>+T25</f>
        <v>0</v>
      </c>
      <c r="G29" s="21" t="str">
        <f t="shared" si="36"/>
        <v>:</v>
      </c>
      <c r="H29" s="19">
        <f>+R25</f>
        <v>3</v>
      </c>
      <c r="I29" s="18">
        <f>+T26</f>
        <v>1</v>
      </c>
      <c r="J29" s="21" t="str">
        <f t="shared" si="38"/>
        <v>:</v>
      </c>
      <c r="K29" s="19">
        <f>+R26</f>
        <v>3</v>
      </c>
      <c r="L29" s="18">
        <f>+T27</f>
        <v>3</v>
      </c>
      <c r="M29" s="21" t="str">
        <f>IF(N29&lt;&gt;"",":","")</f>
        <v>:</v>
      </c>
      <c r="N29" s="19">
        <f>+R27</f>
        <v>2</v>
      </c>
      <c r="O29" s="18">
        <f>+T28</f>
        <v>2</v>
      </c>
      <c r="P29" s="21" t="str">
        <f t="shared" ref="P29:P31" si="41">IF(Q29&lt;&gt;"",":","")</f>
        <v>:</v>
      </c>
      <c r="Q29" s="19">
        <f>+R28</f>
        <v>3</v>
      </c>
      <c r="R29" s="37"/>
      <c r="S29" s="38"/>
      <c r="T29" s="39"/>
      <c r="U29" s="20">
        <f>IF('Gr 2'!$P$17&lt;&gt;"",'Gr 2'!$P$17,"")</f>
        <v>3</v>
      </c>
      <c r="V29" s="21" t="str">
        <f t="shared" si="29"/>
        <v>:</v>
      </c>
      <c r="W29" s="22">
        <f>IF('Gr 2'!$N$17&lt;&gt;"",'Gr 2'!$N$17,"")</f>
        <v>2</v>
      </c>
      <c r="X29" s="20">
        <f>IF('Gr 2'!$P$10&lt;&gt;"",'Gr 2'!$P$10,"")</f>
        <v>0</v>
      </c>
      <c r="Y29" s="21" t="str">
        <f t="shared" si="30"/>
        <v>:</v>
      </c>
      <c r="Z29" s="22">
        <f>IF('Gr 2'!$N$10&lt;&gt;"",'Gr 2'!$N$10,"")</f>
        <v>3</v>
      </c>
      <c r="AA29" s="150">
        <f t="shared" si="32"/>
        <v>3</v>
      </c>
      <c r="AB29" s="151" t="str">
        <f t="shared" si="33"/>
        <v>:</v>
      </c>
      <c r="AC29" s="152">
        <f t="shared" si="34"/>
        <v>4</v>
      </c>
      <c r="AD29" s="153">
        <f t="shared" si="35"/>
        <v>12</v>
      </c>
      <c r="AE29" s="151" t="s">
        <v>11</v>
      </c>
      <c r="AF29" s="151">
        <f t="shared" si="37"/>
        <v>17</v>
      </c>
      <c r="AG29" s="28">
        <f>IF(AA29+AC29&gt;0,RANK(sonuc!AI29,sonuc!AI$24:AI$31),"")</f>
        <v>5</v>
      </c>
      <c r="AH29" s="156" t="e">
        <f>#REF!</f>
        <v>#REF!</v>
      </c>
      <c r="AI29" s="155">
        <f>(sonuc!AA29*1000+sonuc!AC29*200+(sonuc!AD29-sonuc!AF29)*20)</f>
        <v>3700</v>
      </c>
      <c r="AJ29" s="109">
        <f>IF(AA29+AC29&gt;0,sonuc!AA29+sonuc!AC29,"")</f>
        <v>7</v>
      </c>
    </row>
    <row r="30" spans="1:37" ht="18.75">
      <c r="A30" s="148">
        <v>7</v>
      </c>
      <c r="B30" s="209" t="s">
        <v>91</v>
      </c>
      <c r="C30" s="18">
        <f>+W24</f>
        <v>0</v>
      </c>
      <c r="D30" s="30" t="str">
        <f t="shared" si="39"/>
        <v>:</v>
      </c>
      <c r="E30" s="19">
        <f>+U24</f>
        <v>3</v>
      </c>
      <c r="F30" s="20">
        <f>+W25</f>
        <v>1</v>
      </c>
      <c r="G30" s="21" t="str">
        <f t="shared" si="36"/>
        <v>:</v>
      </c>
      <c r="H30" s="22">
        <f>+U25</f>
        <v>3</v>
      </c>
      <c r="I30" s="20">
        <f>+W26</f>
        <v>1</v>
      </c>
      <c r="J30" s="21" t="str">
        <f t="shared" si="38"/>
        <v>:</v>
      </c>
      <c r="K30" s="22">
        <f>+U26</f>
        <v>3</v>
      </c>
      <c r="L30" s="20">
        <f>+W27</f>
        <v>2</v>
      </c>
      <c r="M30" s="21" t="str">
        <f t="shared" si="40"/>
        <v>:</v>
      </c>
      <c r="N30" s="22">
        <f>+U27</f>
        <v>3</v>
      </c>
      <c r="O30" s="20">
        <f>+W28</f>
        <v>3</v>
      </c>
      <c r="P30" s="21" t="str">
        <f t="shared" si="41"/>
        <v>:</v>
      </c>
      <c r="Q30" s="22">
        <f>+U28</f>
        <v>1</v>
      </c>
      <c r="R30" s="20">
        <f>+W29</f>
        <v>2</v>
      </c>
      <c r="S30" s="21" t="str">
        <f t="shared" ref="S30:S31" si="42">IF(T30&lt;&gt;"",":","")</f>
        <v>:</v>
      </c>
      <c r="T30" s="22">
        <f>+U29</f>
        <v>3</v>
      </c>
      <c r="U30" s="37"/>
      <c r="V30" s="38"/>
      <c r="W30" s="39"/>
      <c r="X30" s="20">
        <f>IF('Gr 2'!$P$6&lt;&gt;"",'Gr 2'!$P$6,"")</f>
        <v>3</v>
      </c>
      <c r="Y30" s="21" t="str">
        <f t="shared" si="30"/>
        <v>:</v>
      </c>
      <c r="Z30" s="22">
        <f>IF('Gr 2'!$N$6&lt;&gt;"",'Gr 2'!$N$6,"")</f>
        <v>2</v>
      </c>
      <c r="AA30" s="150">
        <f t="shared" si="32"/>
        <v>2</v>
      </c>
      <c r="AB30" s="151" t="str">
        <f t="shared" si="33"/>
        <v>:</v>
      </c>
      <c r="AC30" s="152">
        <f t="shared" si="34"/>
        <v>5</v>
      </c>
      <c r="AD30" s="153">
        <f t="shared" si="35"/>
        <v>12</v>
      </c>
      <c r="AE30" s="151" t="s">
        <v>11</v>
      </c>
      <c r="AF30" s="151">
        <f t="shared" si="37"/>
        <v>18</v>
      </c>
      <c r="AG30" s="28">
        <f>IF(AA30+AC30&gt;0,RANK(sonuc!AI30,sonuc!AI$24:AI$31),"")</f>
        <v>6</v>
      </c>
      <c r="AH30" s="156" t="e">
        <f>#REF!</f>
        <v>#REF!</v>
      </c>
      <c r="AI30" s="155">
        <f>(sonuc!AA30*1000+sonuc!AC30*200+(sonuc!AD30-sonuc!AF30)*20)</f>
        <v>2880</v>
      </c>
      <c r="AJ30" s="109">
        <f>IF(AA30+AC30&gt;0,sonuc!AA30+sonuc!AC30,"")</f>
        <v>7</v>
      </c>
    </row>
    <row r="31" spans="1:37" ht="19.5" thickBot="1">
      <c r="A31" s="157">
        <v>8</v>
      </c>
      <c r="B31" s="214" t="s">
        <v>90</v>
      </c>
      <c r="C31" s="57">
        <f>+Z24</f>
        <v>2</v>
      </c>
      <c r="D31" s="58" t="str">
        <f t="shared" si="39"/>
        <v>:</v>
      </c>
      <c r="E31" s="59">
        <f>+X24</f>
        <v>3</v>
      </c>
      <c r="F31" s="57">
        <f>+Z25</f>
        <v>0</v>
      </c>
      <c r="G31" s="58" t="str">
        <f t="shared" si="36"/>
        <v>:</v>
      </c>
      <c r="H31" s="59">
        <f>+X25</f>
        <v>3</v>
      </c>
      <c r="I31" s="57">
        <f>+Z26</f>
        <v>1</v>
      </c>
      <c r="J31" s="58" t="str">
        <f t="shared" si="38"/>
        <v>:</v>
      </c>
      <c r="K31" s="59">
        <f>+X26</f>
        <v>3</v>
      </c>
      <c r="L31" s="57">
        <f>+Z27</f>
        <v>2</v>
      </c>
      <c r="M31" s="58" t="str">
        <f t="shared" si="40"/>
        <v>:</v>
      </c>
      <c r="N31" s="59">
        <f>+X27</f>
        <v>3</v>
      </c>
      <c r="O31" s="57">
        <f>+Z28</f>
        <v>0</v>
      </c>
      <c r="P31" s="58" t="str">
        <f t="shared" si="41"/>
        <v>:</v>
      </c>
      <c r="Q31" s="59">
        <f>+X28</f>
        <v>3</v>
      </c>
      <c r="R31" s="57">
        <f>+Z29</f>
        <v>3</v>
      </c>
      <c r="S31" s="58" t="str">
        <f t="shared" si="42"/>
        <v>:</v>
      </c>
      <c r="T31" s="59">
        <f>+X29</f>
        <v>0</v>
      </c>
      <c r="U31" s="57">
        <f>+Z30</f>
        <v>2</v>
      </c>
      <c r="V31" s="58" t="str">
        <f>IF(W31&lt;&gt;"",":","")</f>
        <v>:</v>
      </c>
      <c r="W31" s="59">
        <f>+X30</f>
        <v>3</v>
      </c>
      <c r="X31" s="60"/>
      <c r="Y31" s="61"/>
      <c r="Z31" s="62"/>
      <c r="AA31" s="160">
        <f t="shared" si="32"/>
        <v>1</v>
      </c>
      <c r="AB31" s="161" t="str">
        <f t="shared" si="33"/>
        <v>:</v>
      </c>
      <c r="AC31" s="162">
        <f t="shared" si="34"/>
        <v>6</v>
      </c>
      <c r="AD31" s="163">
        <f t="shared" si="35"/>
        <v>10</v>
      </c>
      <c r="AE31" s="161" t="s">
        <v>11</v>
      </c>
      <c r="AF31" s="161">
        <f t="shared" si="37"/>
        <v>18</v>
      </c>
      <c r="AG31" s="68">
        <f>IF(AA31+AC31&gt;0,RANK(sonuc!AI31,sonuc!AI$24:AI$31),"")</f>
        <v>8</v>
      </c>
      <c r="AH31" s="164" t="e">
        <f>#REF!</f>
        <v>#REF!</v>
      </c>
      <c r="AI31" s="159">
        <f>(sonuc!AA31*1000+sonuc!AC31*200+(sonuc!AD31-sonuc!AF31)*20)</f>
        <v>2040</v>
      </c>
      <c r="AJ31" s="109">
        <f>IF(AA31+AC31&gt;0,sonuc!AA31+sonuc!AC31,"")</f>
        <v>7</v>
      </c>
    </row>
    <row r="32" spans="1:37" ht="19.5" thickBot="1">
      <c r="A32" s="309" t="s">
        <v>27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  <c r="T32" s="310"/>
      <c r="U32" s="310"/>
      <c r="V32" s="310"/>
      <c r="W32" s="310"/>
      <c r="X32" s="310"/>
      <c r="Y32" s="310"/>
      <c r="Z32" s="310"/>
      <c r="AA32" s="310"/>
      <c r="AB32" s="310"/>
      <c r="AC32" s="310"/>
      <c r="AD32" s="310"/>
      <c r="AE32" s="310"/>
      <c r="AF32" s="310"/>
      <c r="AG32" s="310"/>
      <c r="AH32" s="310"/>
      <c r="AI32" s="311"/>
      <c r="AJ32" s="109"/>
    </row>
    <row r="33" spans="1:39" ht="16.5" thickBot="1">
      <c r="A33" s="165" t="s">
        <v>0</v>
      </c>
      <c r="B33" s="166" t="s">
        <v>1</v>
      </c>
      <c r="C33" s="303">
        <v>1</v>
      </c>
      <c r="D33" s="304"/>
      <c r="E33" s="305"/>
      <c r="F33" s="303">
        <v>2</v>
      </c>
      <c r="G33" s="304"/>
      <c r="H33" s="305"/>
      <c r="I33" s="303">
        <v>3</v>
      </c>
      <c r="J33" s="304"/>
      <c r="K33" s="305"/>
      <c r="L33" s="303">
        <v>4</v>
      </c>
      <c r="M33" s="304"/>
      <c r="N33" s="305"/>
      <c r="O33" s="303">
        <v>5</v>
      </c>
      <c r="P33" s="304"/>
      <c r="Q33" s="305"/>
      <c r="R33" s="303">
        <v>6</v>
      </c>
      <c r="S33" s="304"/>
      <c r="T33" s="305"/>
      <c r="U33" s="303">
        <v>7</v>
      </c>
      <c r="V33" s="304"/>
      <c r="W33" s="305"/>
      <c r="X33" s="303">
        <v>8</v>
      </c>
      <c r="Y33" s="304"/>
      <c r="Z33" s="305"/>
      <c r="AA33" s="300" t="s">
        <v>10</v>
      </c>
      <c r="AB33" s="301"/>
      <c r="AC33" s="302"/>
      <c r="AD33" s="300" t="s">
        <v>48</v>
      </c>
      <c r="AE33" s="301"/>
      <c r="AF33" s="316"/>
      <c r="AG33" s="186" t="s">
        <v>33</v>
      </c>
      <c r="AH33" s="187" t="e">
        <f>AH23</f>
        <v>#REF!</v>
      </c>
      <c r="AI33" s="188" t="s">
        <v>51</v>
      </c>
      <c r="AJ33" s="103" t="s">
        <v>52</v>
      </c>
    </row>
    <row r="34" spans="1:39" ht="18.75">
      <c r="A34" s="170">
        <v>1</v>
      </c>
      <c r="B34" s="257" t="s">
        <v>84</v>
      </c>
      <c r="C34" s="258"/>
      <c r="D34" s="259"/>
      <c r="E34" s="260"/>
      <c r="F34" s="261">
        <f>IF('Gr 3'!$N$9&lt;&gt;"",'Gr 3'!$N$9,"")</f>
        <v>0</v>
      </c>
      <c r="G34" s="262" t="str">
        <f>IF(H34&lt;&gt;"",":","")</f>
        <v>:</v>
      </c>
      <c r="H34" s="263">
        <f>IF('Gr 3'!$P$9&lt;&gt;"",'Gr 3'!$P$9,"")</f>
        <v>3</v>
      </c>
      <c r="I34" s="261">
        <f>IF('Gr 3'!$N$14&lt;&gt;"",'Gr 3'!$N$14,"")</f>
        <v>0</v>
      </c>
      <c r="J34" s="262" t="str">
        <f>IF(K34&lt;&gt;"",":","")</f>
        <v>:</v>
      </c>
      <c r="K34" s="263">
        <f>IF('Gr 3'!$P$14&lt;&gt;"",'Gr 3'!$P$14,"")</f>
        <v>3</v>
      </c>
      <c r="L34" s="261">
        <f>IF('Gr 3'!$N$4&lt;&gt;"",'Gr 3'!$N$4,"")</f>
        <v>0</v>
      </c>
      <c r="M34" s="262" t="str">
        <f>IF($N$4&lt;&gt;"",":","")</f>
        <v>:</v>
      </c>
      <c r="N34" s="263">
        <f>IF('Gr 3'!$P$4&lt;&gt;"",'Gr 3'!$P$4,"")</f>
        <v>3</v>
      </c>
      <c r="O34" s="261">
        <f>IF('Gr 3'!$E$19&lt;&gt;"",'Gr 3'!$E$19,"")</f>
        <v>0</v>
      </c>
      <c r="P34" s="262" t="str">
        <f>IF(Q34&lt;&gt;"",":","")</f>
        <v>:</v>
      </c>
      <c r="Q34" s="263">
        <f>IF('Gr 3'!$G$19&lt;&gt;"",'Gr 3'!$G$19,"")</f>
        <v>3</v>
      </c>
      <c r="R34" s="261">
        <f>IF('Gr 3'!$E$14&lt;&gt;"",'Gr 3'!$E$14,"")</f>
        <v>0</v>
      </c>
      <c r="S34" s="262" t="str">
        <f>IF(T34&lt;&gt;"",":","")</f>
        <v>:</v>
      </c>
      <c r="T34" s="263">
        <f>IF('Gr 3'!$G$14&lt;&gt;"",'Gr 3'!$G$14,"")</f>
        <v>3</v>
      </c>
      <c r="U34" s="261">
        <f>IF('Gr 3'!$E$9&lt;&gt;"",'Gr 3'!$E$9,"")</f>
        <v>0</v>
      </c>
      <c r="V34" s="262" t="str">
        <f t="shared" ref="V34:V39" si="43">IF(W34&lt;&gt;"",":","")</f>
        <v>:</v>
      </c>
      <c r="W34" s="263">
        <f>IF('Gr 3'!$G$9&lt;&gt;"",'Gr 3'!$G$9,"")</f>
        <v>3</v>
      </c>
      <c r="X34" s="261" t="str">
        <f>IF('Gr 3'!$E$4&lt;&gt;"",'Gr 3'!$E$4,"")</f>
        <v/>
      </c>
      <c r="Y34" s="262" t="str">
        <f t="shared" ref="Y34:Y40" si="44">IF(Z34&lt;&gt;"",":","")</f>
        <v/>
      </c>
      <c r="Z34" s="263" t="str">
        <f>IF('Gr 3'!$G$4&lt;&gt;"",'Gr 3'!$G$4,"")</f>
        <v/>
      </c>
      <c r="AA34" s="264">
        <f>IF(C34&gt;E34,1)+IF(F34&gt;H34,1)+IF(I34&gt;K34,1)+IF(L34&gt;N34,1)+IF(O34&gt;Q34,1)+IF(R34&gt;T34,1)+IF(U34&gt;W34,1)+IF(X34&gt;Z34,1)</f>
        <v>0</v>
      </c>
      <c r="AB34" s="265" t="str">
        <f t="shared" ref="AB34" si="45">IF(AC34&lt;&gt;"",":","")</f>
        <v>:</v>
      </c>
      <c r="AC34" s="266">
        <f>IF(E34&gt;C34,1)+IF(H34&gt;F34,1)+IF(K34&gt;I34,1)+IF(N34&gt;L34,1)+IF(Q34&gt;O34,1)+IF(T34&gt;R34,1)+IF(W34&gt;U34,1)+IF(Z34&gt;X34,1)</f>
        <v>6</v>
      </c>
      <c r="AD34" s="267">
        <f>SUM(C34,F34,I34,L34,O34,R34,U34,X34)</f>
        <v>0</v>
      </c>
      <c r="AE34" s="265" t="s">
        <v>11</v>
      </c>
      <c r="AF34" s="265">
        <f>SUM(E34,H34,K34,N34,Q34,T34,W34,Z34)</f>
        <v>18</v>
      </c>
      <c r="AG34" s="268">
        <f>IF(AA34+AC34&gt;0,RANK(sonuc!AI34,sonuc!AI$34:AI$41),"")</f>
        <v>7</v>
      </c>
      <c r="AH34" s="269" t="e">
        <f>#REF!</f>
        <v>#REF!</v>
      </c>
      <c r="AI34" s="270">
        <f>(sonuc!AA34*1000+sonuc!AC34*200+(sonuc!AD34-sonuc!AF34)*20)</f>
        <v>840</v>
      </c>
      <c r="AJ34" s="109">
        <f>IF(AA34+AC34&gt;0,sonuc!AA34+sonuc!AC34,"")</f>
        <v>6</v>
      </c>
    </row>
    <row r="35" spans="1:39" ht="18.75">
      <c r="A35" s="148">
        <v>2</v>
      </c>
      <c r="B35" s="209" t="s">
        <v>86</v>
      </c>
      <c r="C35" s="18">
        <f>+H34</f>
        <v>3</v>
      </c>
      <c r="D35" s="21" t="str">
        <f>IF(E35&lt;&gt;"",":","")</f>
        <v>:</v>
      </c>
      <c r="E35" s="19">
        <f>+F34</f>
        <v>0</v>
      </c>
      <c r="F35" s="37"/>
      <c r="G35" s="38"/>
      <c r="H35" s="39"/>
      <c r="I35" s="20">
        <f>IF('Gr 3'!$N$5&lt;&gt;"",'Gr 3'!$N$5,"")</f>
        <v>1</v>
      </c>
      <c r="J35" s="21" t="str">
        <f>IF(K35&lt;&gt;"",":","")</f>
        <v>:</v>
      </c>
      <c r="K35" s="22">
        <f>IF('Gr 3'!$P$5&lt;&gt;"",'Gr 3'!$P$5,"")</f>
        <v>3</v>
      </c>
      <c r="L35" s="20">
        <f>IF('Gr 3'!$N$15&lt;&gt;"",'Gr 3'!$N$15,"")</f>
        <v>0</v>
      </c>
      <c r="M35" s="21" t="str">
        <f>IF($N$5&lt;&gt;"",":","")</f>
        <v>:</v>
      </c>
      <c r="N35" s="22">
        <f>IF('Gr 3'!$P$15&lt;&gt;"",'Gr 3'!$P$15,"")</f>
        <v>3</v>
      </c>
      <c r="O35" s="20">
        <f>IF('Gr 3'!$E$15&lt;&gt;"",'Gr 3'!$E$15,"")</f>
        <v>2</v>
      </c>
      <c r="P35" s="21" t="str">
        <f>IF(Q35&lt;&gt;"",":","")</f>
        <v>:</v>
      </c>
      <c r="Q35" s="22">
        <f>IF('Gr 3'!$G$15&lt;&gt;"",'Gr 3'!$G$15,"")</f>
        <v>3</v>
      </c>
      <c r="R35" s="20">
        <f>IF('Gr 3'!$E$10&lt;&gt;"",'Gr 3'!$E$10,"")</f>
        <v>3</v>
      </c>
      <c r="S35" s="21" t="str">
        <f>IF(T35&lt;&gt;"",":","")</f>
        <v>:</v>
      </c>
      <c r="T35" s="22">
        <f>IF('Gr 3'!$G$10&lt;&gt;"",'Gr 3'!$G$10,"")</f>
        <v>0</v>
      </c>
      <c r="U35" s="20">
        <f>IF('Gr 3'!$E$5&lt;&gt;"",'Gr 3'!$E$5,"")</f>
        <v>3</v>
      </c>
      <c r="V35" s="21" t="str">
        <f t="shared" si="43"/>
        <v>:</v>
      </c>
      <c r="W35" s="22">
        <f>IF('Gr 3'!$G$5&lt;&gt;"",'Gr 3'!$G$5,"")</f>
        <v>0</v>
      </c>
      <c r="X35" s="20">
        <f>IF('Gr 3'!$E$20&lt;&gt;"",'Gr 3'!$E$20,"")</f>
        <v>3</v>
      </c>
      <c r="Y35" s="21" t="str">
        <f t="shared" si="44"/>
        <v>:</v>
      </c>
      <c r="Z35" s="22">
        <f>IF('Gr 3'!$G$20&lt;&gt;"",'Gr 3'!$G$20,"")</f>
        <v>0</v>
      </c>
      <c r="AA35" s="150">
        <f t="shared" ref="AA35:AA41" si="46">IF(C35&gt;E35,1)+IF(F35&gt;H35,1)+IF(I35&gt;K35,1)+IF(L35&gt;N35,1)+IF(O35&gt;Q35,1)+IF(R35&gt;T35,1)+IF(U35&gt;W35,1)+IF(X35&gt;Z35,1)</f>
        <v>4</v>
      </c>
      <c r="AB35" s="151" t="str">
        <f t="shared" ref="AB35:AB41" si="47">IF(AC35&lt;&gt;"",":","")</f>
        <v>:</v>
      </c>
      <c r="AC35" s="152">
        <f t="shared" ref="AC35:AC41" si="48">IF(E35&gt;C35,1)+IF(H35&gt;F35,1)+IF(K35&gt;I35,1)+IF(N35&gt;L35,1)+IF(Q35&gt;O35,1)+IF(T35&gt;R35,1)+IF(W35&gt;U35,1)+IF(Z35&gt;X35,1)</f>
        <v>3</v>
      </c>
      <c r="AD35" s="153">
        <f t="shared" ref="AD35:AD41" si="49">SUM(C35,F35,I35,L35,O35,R35,U35,X35)</f>
        <v>15</v>
      </c>
      <c r="AE35" s="151" t="s">
        <v>11</v>
      </c>
      <c r="AF35" s="151">
        <f t="shared" ref="AF35:AF41" si="50">SUM(E35,H35,K35,N35,Q35,T35,W35,Z35)</f>
        <v>9</v>
      </c>
      <c r="AG35" s="199">
        <f>IF(AA35+AC35&gt;0,RANK(sonuc!AI35,sonuc!AI$34:AI$41),"")</f>
        <v>3</v>
      </c>
      <c r="AH35" s="198" t="e">
        <f>#REF!</f>
        <v>#REF!</v>
      </c>
      <c r="AI35" s="155">
        <f>(sonuc!AA35*1000+sonuc!AC35*200+(sonuc!AD35-sonuc!AF35)*20)</f>
        <v>4720</v>
      </c>
      <c r="AJ35" s="109">
        <f>IF(AA35+AC35&gt;0,sonuc!AA35+sonuc!AC35,"")</f>
        <v>7</v>
      </c>
    </row>
    <row r="36" spans="1:39" ht="18.75">
      <c r="A36" s="148">
        <v>3</v>
      </c>
      <c r="B36" s="211" t="s">
        <v>114</v>
      </c>
      <c r="C36" s="18">
        <f>+K34</f>
        <v>3</v>
      </c>
      <c r="D36" s="29" t="str">
        <f>IF(E36&lt;&gt;"",":","")</f>
        <v>:</v>
      </c>
      <c r="E36" s="19">
        <f>+I34</f>
        <v>0</v>
      </c>
      <c r="F36" s="20">
        <f>+K35</f>
        <v>3</v>
      </c>
      <c r="G36" s="21" t="str">
        <f t="shared" ref="G36:G41" si="51">IF(H36&lt;&gt;"",":","")</f>
        <v>:</v>
      </c>
      <c r="H36" s="22">
        <f>+I35</f>
        <v>1</v>
      </c>
      <c r="I36" s="37"/>
      <c r="J36" s="38"/>
      <c r="K36" s="39"/>
      <c r="L36" s="20">
        <f>IF('Gr 3'!$P$11&lt;&gt;"",'Gr 3'!$P$11,"")</f>
        <v>0</v>
      </c>
      <c r="M36" s="21" t="str">
        <f>IF($N$6&lt;&gt;"",":","")</f>
        <v>:</v>
      </c>
      <c r="N36" s="22">
        <f>IF('Gr 3'!$N$11&lt;&gt;"",'Gr 3'!$N$11,"")</f>
        <v>3</v>
      </c>
      <c r="O36" s="20">
        <f>IF('Gr 3'!$E$11&lt;&gt;"",'Gr 3'!$E$11,"")</f>
        <v>0</v>
      </c>
      <c r="P36" s="21" t="str">
        <f>IF(Q36&lt;&gt;"",":","")</f>
        <v>:</v>
      </c>
      <c r="Q36" s="22">
        <f>IF('Gr 3'!$G$11&lt;&gt;"",'Gr 3'!$G$11,"")</f>
        <v>3</v>
      </c>
      <c r="R36" s="20">
        <f>IF('Gr 3'!$E$6&lt;&gt;"",'Gr 3'!$E$6,"")</f>
        <v>2</v>
      </c>
      <c r="S36" s="21" t="str">
        <f>IF(T36&lt;&gt;"",":","")</f>
        <v>:</v>
      </c>
      <c r="T36" s="22">
        <f>IF('Gr 3'!$G$6&lt;&gt;"",'Gr 3'!$G$6,"")</f>
        <v>3</v>
      </c>
      <c r="U36" s="20">
        <f>IF('Gr 3'!$E$21&lt;&gt;"",'Gr 3'!$E$21,"")</f>
        <v>3</v>
      </c>
      <c r="V36" s="21" t="str">
        <f t="shared" si="43"/>
        <v>:</v>
      </c>
      <c r="W36" s="22">
        <f>IF('Gr 3'!$G$21&lt;&gt;"",'Gr 3'!$G$21,"")</f>
        <v>1</v>
      </c>
      <c r="X36" s="20">
        <f>IF('Gr 3'!$E$16&lt;&gt;"",'Gr 3'!$E$16,"")</f>
        <v>3</v>
      </c>
      <c r="Y36" s="21" t="str">
        <f t="shared" si="44"/>
        <v>:</v>
      </c>
      <c r="Z36" s="22">
        <f>IF('Gr 3'!$G$16&lt;&gt;"",'Gr 3'!$G$16,"")</f>
        <v>0</v>
      </c>
      <c r="AA36" s="150">
        <f t="shared" si="46"/>
        <v>4</v>
      </c>
      <c r="AB36" s="151" t="str">
        <f t="shared" si="47"/>
        <v>:</v>
      </c>
      <c r="AC36" s="152">
        <f t="shared" si="48"/>
        <v>3</v>
      </c>
      <c r="AD36" s="153">
        <f t="shared" si="49"/>
        <v>14</v>
      </c>
      <c r="AE36" s="151" t="s">
        <v>11</v>
      </c>
      <c r="AF36" s="151">
        <f t="shared" si="50"/>
        <v>11</v>
      </c>
      <c r="AG36" s="199">
        <f>IF(AA36+AC36&gt;0,RANK(sonuc!AI36,sonuc!AI$34:AI$41),"")</f>
        <v>5</v>
      </c>
      <c r="AH36" s="198" t="e">
        <f>#REF!</f>
        <v>#REF!</v>
      </c>
      <c r="AI36" s="155">
        <f>(sonuc!AA36*1000+sonuc!AC36*200+(sonuc!AD36-sonuc!AF36)*20)</f>
        <v>4660</v>
      </c>
      <c r="AJ36" s="109">
        <f>IF(AA36+AC36&gt;0,sonuc!AA36+sonuc!AC36,"")</f>
        <v>7</v>
      </c>
    </row>
    <row r="37" spans="1:39" ht="18.75">
      <c r="A37" s="148">
        <v>4</v>
      </c>
      <c r="B37" s="209" t="s">
        <v>94</v>
      </c>
      <c r="C37" s="18">
        <f>+N34</f>
        <v>3</v>
      </c>
      <c r="D37" s="21" t="str">
        <f>IF(E37&lt;&gt;"",":","")</f>
        <v>:</v>
      </c>
      <c r="E37" s="19">
        <f>+L34</f>
        <v>0</v>
      </c>
      <c r="F37" s="18">
        <f>+N35</f>
        <v>3</v>
      </c>
      <c r="G37" s="21" t="str">
        <f t="shared" si="51"/>
        <v>:</v>
      </c>
      <c r="H37" s="19">
        <f>+L35</f>
        <v>0</v>
      </c>
      <c r="I37" s="18">
        <f>+N36</f>
        <v>3</v>
      </c>
      <c r="J37" s="21" t="str">
        <f t="shared" ref="J37:J41" si="52">IF(K37&lt;&gt;"",":","")</f>
        <v>:</v>
      </c>
      <c r="K37" s="19">
        <f>+L36</f>
        <v>0</v>
      </c>
      <c r="L37" s="37"/>
      <c r="M37" s="38"/>
      <c r="N37" s="39"/>
      <c r="O37" s="20">
        <f>IF('Gr 3'!$E$7&lt;&gt;"",'Gr 3'!$E$7,"")</f>
        <v>3</v>
      </c>
      <c r="P37" s="21" t="str">
        <f>IF(Q37&lt;&gt;"",":","")</f>
        <v>:</v>
      </c>
      <c r="Q37" s="22">
        <f>IF('Gr 3'!$G$7&lt;&gt;"",'Gr 3'!$G$7,"")</f>
        <v>0</v>
      </c>
      <c r="R37" s="20">
        <f>IF('Gr 3'!$E$22&lt;&gt;"",'Gr 3'!$E$22,"")</f>
        <v>3</v>
      </c>
      <c r="S37" s="21" t="str">
        <f>IF(T37&lt;&gt;"",":","")</f>
        <v>:</v>
      </c>
      <c r="T37" s="22">
        <f>IF('Gr 3'!$G$22&lt;&gt;"",'Gr 3'!$G$22,"")</f>
        <v>0</v>
      </c>
      <c r="U37" s="20">
        <f>IF('Gr 3'!$E$17&lt;&gt;"",'Gr 3'!$E$17,"")</f>
        <v>2</v>
      </c>
      <c r="V37" s="21" t="str">
        <f t="shared" si="43"/>
        <v>:</v>
      </c>
      <c r="W37" s="22">
        <f>IF('Gr 3'!$G$17&lt;&gt;"",'Gr 3'!$G$17,"")</f>
        <v>3</v>
      </c>
      <c r="X37" s="20">
        <f>IF('Gr 3'!$E$12&lt;&gt;"",'Gr 3'!$E$12,"")</f>
        <v>3</v>
      </c>
      <c r="Y37" s="21" t="str">
        <f t="shared" si="44"/>
        <v>:</v>
      </c>
      <c r="Z37" s="22">
        <f>IF('Gr 3'!$G$12&lt;&gt;"",'Gr 3'!$G$12,"")</f>
        <v>0</v>
      </c>
      <c r="AA37" s="150">
        <f t="shared" si="46"/>
        <v>6</v>
      </c>
      <c r="AB37" s="151" t="str">
        <f t="shared" si="47"/>
        <v>:</v>
      </c>
      <c r="AC37" s="152">
        <f t="shared" si="48"/>
        <v>1</v>
      </c>
      <c r="AD37" s="153">
        <f t="shared" si="49"/>
        <v>20</v>
      </c>
      <c r="AE37" s="151" t="s">
        <v>11</v>
      </c>
      <c r="AF37" s="151">
        <f t="shared" si="50"/>
        <v>3</v>
      </c>
      <c r="AG37" s="199">
        <f>IF(AA37+AC37&gt;0,RANK(sonuc!AI37,sonuc!AI$34:AI$41),"")</f>
        <v>1</v>
      </c>
      <c r="AH37" s="198" t="e">
        <f>#REF!</f>
        <v>#REF!</v>
      </c>
      <c r="AI37" s="155">
        <f>(sonuc!AA37*1000+sonuc!AC37*200+(sonuc!AD37-sonuc!AF37)*20)</f>
        <v>6540</v>
      </c>
      <c r="AJ37" s="109">
        <f>IF(AA37+AC37&gt;0,sonuc!AA37+sonuc!AC37,"")</f>
        <v>7</v>
      </c>
    </row>
    <row r="38" spans="1:39" ht="18.75">
      <c r="A38" s="148">
        <v>5</v>
      </c>
      <c r="B38" s="211" t="s">
        <v>106</v>
      </c>
      <c r="C38" s="18">
        <f>+Q34</f>
        <v>3</v>
      </c>
      <c r="D38" s="30" t="str">
        <f t="shared" ref="D38:D41" si="53">IF(E38&lt;&gt;"",":","")</f>
        <v>:</v>
      </c>
      <c r="E38" s="19">
        <f>+O34</f>
        <v>0</v>
      </c>
      <c r="F38" s="20">
        <f>+Q35</f>
        <v>3</v>
      </c>
      <c r="G38" s="21" t="str">
        <f t="shared" si="51"/>
        <v>:</v>
      </c>
      <c r="H38" s="22">
        <f>+O35</f>
        <v>2</v>
      </c>
      <c r="I38" s="20">
        <f>+Q36</f>
        <v>3</v>
      </c>
      <c r="J38" s="21" t="str">
        <f t="shared" si="52"/>
        <v>:</v>
      </c>
      <c r="K38" s="19">
        <f>+O36</f>
        <v>0</v>
      </c>
      <c r="L38" s="20">
        <f>+Q37</f>
        <v>0</v>
      </c>
      <c r="M38" s="21" t="str">
        <f t="shared" ref="M38:M41" si="54">IF(N38&lt;&gt;"",":","")</f>
        <v>:</v>
      </c>
      <c r="N38" s="22">
        <f>+O37</f>
        <v>3</v>
      </c>
      <c r="O38" s="37"/>
      <c r="P38" s="38"/>
      <c r="Q38" s="39"/>
      <c r="R38" s="20">
        <f>IF('Gr 3'!$N$7&lt;&gt;"",'Gr 3'!$N$7,"")</f>
        <v>3</v>
      </c>
      <c r="S38" s="21" t="str">
        <f>IF(T38&lt;&gt;"",":","")</f>
        <v>:</v>
      </c>
      <c r="T38" s="22">
        <f>IF('Gr 3'!$P$7&lt;&gt;"",'Gr 3'!$P$7,"")</f>
        <v>2</v>
      </c>
      <c r="U38" s="20">
        <f>IF('Gr 3'!$P$12&lt;&gt;"",'Gr 3'!$P$12,"")</f>
        <v>3</v>
      </c>
      <c r="V38" s="21" t="str">
        <f t="shared" si="43"/>
        <v>:</v>
      </c>
      <c r="W38" s="22">
        <f>IF('Gr 3'!$N$12&lt;&gt;"",'Gr 3'!$N$12,"")</f>
        <v>2</v>
      </c>
      <c r="X38" s="20">
        <f>IF('Gr 3'!$P$16&lt;&gt;"",'Gr 3'!$P$16,"")</f>
        <v>3</v>
      </c>
      <c r="Y38" s="21" t="str">
        <f t="shared" si="44"/>
        <v>:</v>
      </c>
      <c r="Z38" s="22">
        <f>IF('Gr 3'!$N$16&lt;&gt;"",'Gr 3'!$N$16,"")</f>
        <v>0</v>
      </c>
      <c r="AA38" s="150">
        <f t="shared" si="46"/>
        <v>6</v>
      </c>
      <c r="AB38" s="151" t="str">
        <f t="shared" si="47"/>
        <v>:</v>
      </c>
      <c r="AC38" s="152">
        <f t="shared" si="48"/>
        <v>1</v>
      </c>
      <c r="AD38" s="153">
        <f t="shared" si="49"/>
        <v>18</v>
      </c>
      <c r="AE38" s="151" t="s">
        <v>11</v>
      </c>
      <c r="AF38" s="151">
        <f t="shared" si="50"/>
        <v>9</v>
      </c>
      <c r="AG38" s="199">
        <f>IF(AA38+AC38&gt;0,RANK(sonuc!AI38,sonuc!AI$34:AI$41),"")</f>
        <v>2</v>
      </c>
      <c r="AH38" s="198" t="e">
        <f>#REF!</f>
        <v>#REF!</v>
      </c>
      <c r="AI38" s="155">
        <f>(sonuc!AA38*1000+sonuc!AC38*200+(sonuc!AD38-sonuc!AF38)*20)</f>
        <v>6380</v>
      </c>
      <c r="AJ38" s="109">
        <f>IF(AA38+AC38&gt;0,sonuc!AA38+sonuc!AC38,"")</f>
        <v>7</v>
      </c>
    </row>
    <row r="39" spans="1:39" ht="18.75">
      <c r="A39" s="148">
        <v>6</v>
      </c>
      <c r="B39" s="209" t="s">
        <v>107</v>
      </c>
      <c r="C39" s="18">
        <f>+T34</f>
        <v>3</v>
      </c>
      <c r="D39" s="21" t="str">
        <f t="shared" si="53"/>
        <v>:</v>
      </c>
      <c r="E39" s="19">
        <f>+R34</f>
        <v>0</v>
      </c>
      <c r="F39" s="18">
        <f>+T35</f>
        <v>0</v>
      </c>
      <c r="G39" s="21" t="str">
        <f t="shared" si="51"/>
        <v>:</v>
      </c>
      <c r="H39" s="19">
        <f>+R35</f>
        <v>3</v>
      </c>
      <c r="I39" s="18">
        <f>+T36</f>
        <v>3</v>
      </c>
      <c r="J39" s="21" t="str">
        <f t="shared" si="52"/>
        <v>:</v>
      </c>
      <c r="K39" s="19">
        <f>+R36</f>
        <v>2</v>
      </c>
      <c r="L39" s="18">
        <f>+T37</f>
        <v>0</v>
      </c>
      <c r="M39" s="21" t="str">
        <f>IF(N39&lt;&gt;"",":","")</f>
        <v>:</v>
      </c>
      <c r="N39" s="19">
        <f>+R37</f>
        <v>3</v>
      </c>
      <c r="O39" s="18">
        <f>+T38</f>
        <v>2</v>
      </c>
      <c r="P39" s="21" t="str">
        <f t="shared" ref="P39:P41" si="55">IF(Q39&lt;&gt;"",":","")</f>
        <v>:</v>
      </c>
      <c r="Q39" s="19">
        <f>+R38</f>
        <v>3</v>
      </c>
      <c r="R39" s="37"/>
      <c r="S39" s="38"/>
      <c r="T39" s="39"/>
      <c r="U39" s="20">
        <f>IF('Gr 3'!$P$17&lt;&gt;"",'Gr 3'!$P$17,"")</f>
        <v>0</v>
      </c>
      <c r="V39" s="21" t="str">
        <f t="shared" si="43"/>
        <v>:</v>
      </c>
      <c r="W39" s="22">
        <f>IF('Gr 3'!$N$17&lt;&gt;"",'Gr 3'!$N$17,"")</f>
        <v>3</v>
      </c>
      <c r="X39" s="20">
        <f>IF('Gr 3'!$P$10&lt;&gt;"",'Gr 3'!$P$10,"")</f>
        <v>3</v>
      </c>
      <c r="Y39" s="21" t="str">
        <f t="shared" si="44"/>
        <v>:</v>
      </c>
      <c r="Z39" s="22">
        <f>IF('Gr 3'!$N$10&lt;&gt;"",'Gr 3'!$N$10,"")</f>
        <v>0</v>
      </c>
      <c r="AA39" s="150">
        <f t="shared" si="46"/>
        <v>3</v>
      </c>
      <c r="AB39" s="151" t="str">
        <f t="shared" si="47"/>
        <v>:</v>
      </c>
      <c r="AC39" s="152">
        <f t="shared" si="48"/>
        <v>4</v>
      </c>
      <c r="AD39" s="153">
        <f t="shared" si="49"/>
        <v>11</v>
      </c>
      <c r="AE39" s="151" t="s">
        <v>11</v>
      </c>
      <c r="AF39" s="151">
        <f t="shared" si="50"/>
        <v>14</v>
      </c>
      <c r="AG39" s="199">
        <f>IF(AA39+AC39&gt;0,RANK(sonuc!AI39,sonuc!AI$34:AI$41),"")</f>
        <v>6</v>
      </c>
      <c r="AH39" s="198" t="e">
        <f>#REF!</f>
        <v>#REF!</v>
      </c>
      <c r="AI39" s="155">
        <f>(sonuc!AA39*1000+sonuc!AC39*200+(sonuc!AD39-sonuc!AF39)*20)</f>
        <v>3740</v>
      </c>
      <c r="AJ39" s="109">
        <f>IF(AA39+AC39&gt;0,sonuc!AA39+sonuc!AC39,"")</f>
        <v>7</v>
      </c>
      <c r="AK39" s="147"/>
    </row>
    <row r="40" spans="1:39" ht="18.75">
      <c r="A40" s="148">
        <v>7</v>
      </c>
      <c r="B40" s="210" t="s">
        <v>93</v>
      </c>
      <c r="C40" s="18">
        <f>+W34</f>
        <v>3</v>
      </c>
      <c r="D40" s="30" t="str">
        <f t="shared" si="53"/>
        <v>:</v>
      </c>
      <c r="E40" s="19">
        <f>+U34</f>
        <v>0</v>
      </c>
      <c r="F40" s="20">
        <f>+W35</f>
        <v>0</v>
      </c>
      <c r="G40" s="21" t="str">
        <f t="shared" si="51"/>
        <v>:</v>
      </c>
      <c r="H40" s="22">
        <f>+U35</f>
        <v>3</v>
      </c>
      <c r="I40" s="20">
        <f>+W36</f>
        <v>1</v>
      </c>
      <c r="J40" s="21" t="str">
        <f t="shared" si="52"/>
        <v>:</v>
      </c>
      <c r="K40" s="22">
        <f>+U36</f>
        <v>3</v>
      </c>
      <c r="L40" s="20">
        <f>+W37</f>
        <v>3</v>
      </c>
      <c r="M40" s="21" t="str">
        <f t="shared" si="54"/>
        <v>:</v>
      </c>
      <c r="N40" s="22">
        <f>+U37</f>
        <v>2</v>
      </c>
      <c r="O40" s="20">
        <f>+W38</f>
        <v>2</v>
      </c>
      <c r="P40" s="21" t="str">
        <f t="shared" si="55"/>
        <v>:</v>
      </c>
      <c r="Q40" s="22">
        <f>+U38</f>
        <v>3</v>
      </c>
      <c r="R40" s="20">
        <f>+W39</f>
        <v>3</v>
      </c>
      <c r="S40" s="21" t="str">
        <f t="shared" ref="S40:S41" si="56">IF(T40&lt;&gt;"",":","")</f>
        <v>:</v>
      </c>
      <c r="T40" s="22">
        <f>+U39</f>
        <v>0</v>
      </c>
      <c r="U40" s="37"/>
      <c r="V40" s="38"/>
      <c r="W40" s="39"/>
      <c r="X40" s="20">
        <f>IF('Gr 3'!$P$6&lt;&gt;"",'Gr 3'!$P$6,"")</f>
        <v>3</v>
      </c>
      <c r="Y40" s="21" t="str">
        <f t="shared" si="44"/>
        <v>:</v>
      </c>
      <c r="Z40" s="22">
        <f>IF('Gr 3'!$N$6&lt;&gt;"",'Gr 3'!$N$6,"")</f>
        <v>0</v>
      </c>
      <c r="AA40" s="150">
        <f t="shared" si="46"/>
        <v>4</v>
      </c>
      <c r="AB40" s="151" t="str">
        <f t="shared" si="47"/>
        <v>:</v>
      </c>
      <c r="AC40" s="152">
        <f t="shared" si="48"/>
        <v>3</v>
      </c>
      <c r="AD40" s="153">
        <f t="shared" si="49"/>
        <v>15</v>
      </c>
      <c r="AE40" s="151" t="s">
        <v>11</v>
      </c>
      <c r="AF40" s="151">
        <f t="shared" si="50"/>
        <v>11</v>
      </c>
      <c r="AG40" s="199">
        <f>IF(AA40+AC40&gt;0,RANK(sonuc!AI40,sonuc!AI$34:AI$41),"")</f>
        <v>4</v>
      </c>
      <c r="AH40" s="198" t="e">
        <f>#REF!</f>
        <v>#REF!</v>
      </c>
      <c r="AI40" s="155">
        <f>(sonuc!AA40*1000+sonuc!AC40*200+(sonuc!AD40-sonuc!AF40)*20)</f>
        <v>4680</v>
      </c>
      <c r="AJ40" s="109">
        <f>IF(AA40+AC40&gt;0,sonuc!AA40+sonuc!AC40,"")</f>
        <v>7</v>
      </c>
    </row>
    <row r="41" spans="1:39" ht="19.5" thickBot="1">
      <c r="A41" s="157">
        <v>8</v>
      </c>
      <c r="B41" s="271" t="s">
        <v>92</v>
      </c>
      <c r="C41" s="272" t="str">
        <f>+Z34</f>
        <v/>
      </c>
      <c r="D41" s="273" t="str">
        <f t="shared" si="53"/>
        <v/>
      </c>
      <c r="E41" s="274" t="str">
        <f>+X34</f>
        <v/>
      </c>
      <c r="F41" s="272">
        <f>+Z35</f>
        <v>0</v>
      </c>
      <c r="G41" s="273" t="str">
        <f t="shared" si="51"/>
        <v>:</v>
      </c>
      <c r="H41" s="274">
        <f>+X35</f>
        <v>3</v>
      </c>
      <c r="I41" s="272">
        <f>+Z36</f>
        <v>0</v>
      </c>
      <c r="J41" s="273" t="str">
        <f t="shared" si="52"/>
        <v>:</v>
      </c>
      <c r="K41" s="274">
        <f>+X36</f>
        <v>3</v>
      </c>
      <c r="L41" s="272">
        <f>+Z37</f>
        <v>0</v>
      </c>
      <c r="M41" s="273" t="str">
        <f t="shared" si="54"/>
        <v>:</v>
      </c>
      <c r="N41" s="274">
        <f>+X37</f>
        <v>3</v>
      </c>
      <c r="O41" s="272">
        <f>+Z38</f>
        <v>0</v>
      </c>
      <c r="P41" s="273" t="str">
        <f t="shared" si="55"/>
        <v>:</v>
      </c>
      <c r="Q41" s="274">
        <f>+X38</f>
        <v>3</v>
      </c>
      <c r="R41" s="272">
        <f>+Z39</f>
        <v>0</v>
      </c>
      <c r="S41" s="273" t="str">
        <f t="shared" si="56"/>
        <v>:</v>
      </c>
      <c r="T41" s="274">
        <f>+X39</f>
        <v>3</v>
      </c>
      <c r="U41" s="272">
        <f>+Z40</f>
        <v>0</v>
      </c>
      <c r="V41" s="273" t="str">
        <f>IF(W41&lt;&gt;"",":","")</f>
        <v>:</v>
      </c>
      <c r="W41" s="274">
        <f>+X40</f>
        <v>3</v>
      </c>
      <c r="X41" s="275"/>
      <c r="Y41" s="276"/>
      <c r="Z41" s="277"/>
      <c r="AA41" s="278">
        <f t="shared" si="46"/>
        <v>0</v>
      </c>
      <c r="AB41" s="279" t="str">
        <f t="shared" si="47"/>
        <v>:</v>
      </c>
      <c r="AC41" s="280">
        <f t="shared" si="48"/>
        <v>6</v>
      </c>
      <c r="AD41" s="281">
        <f t="shared" si="49"/>
        <v>0</v>
      </c>
      <c r="AE41" s="279" t="s">
        <v>11</v>
      </c>
      <c r="AF41" s="279">
        <f t="shared" si="50"/>
        <v>18</v>
      </c>
      <c r="AG41" s="282">
        <f>IF(AA41+AC41&gt;0,RANK(sonuc!AI41,sonuc!AI$34:AI$41),"")</f>
        <v>7</v>
      </c>
      <c r="AH41" s="283" t="e">
        <f>#REF!</f>
        <v>#REF!</v>
      </c>
      <c r="AI41" s="284">
        <f>(sonuc!AA41*1000+sonuc!AC41*200+(sonuc!AD41-sonuc!AF41)*20)</f>
        <v>840</v>
      </c>
      <c r="AJ41" s="109">
        <f>IF(AA41+AC41&gt;0,sonuc!AA41+sonuc!AC41,"")</f>
        <v>6</v>
      </c>
      <c r="AK41" s="147"/>
    </row>
    <row r="42" spans="1:39" ht="19.5" thickBot="1">
      <c r="A42" s="309" t="s">
        <v>26</v>
      </c>
      <c r="B42" s="310"/>
      <c r="C42" s="310"/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0"/>
      <c r="AA42" s="310"/>
      <c r="AB42" s="310"/>
      <c r="AC42" s="310"/>
      <c r="AD42" s="310"/>
      <c r="AE42" s="310"/>
      <c r="AF42" s="310"/>
      <c r="AG42" s="310"/>
      <c r="AH42" s="310"/>
      <c r="AI42" s="311"/>
      <c r="AJ42" s="109"/>
    </row>
    <row r="43" spans="1:39" ht="16.5" thickBot="1">
      <c r="A43" s="165" t="s">
        <v>0</v>
      </c>
      <c r="B43" s="166" t="s">
        <v>1</v>
      </c>
      <c r="C43" s="303">
        <v>1</v>
      </c>
      <c r="D43" s="304"/>
      <c r="E43" s="305"/>
      <c r="F43" s="303">
        <v>2</v>
      </c>
      <c r="G43" s="304"/>
      <c r="H43" s="305"/>
      <c r="I43" s="303">
        <v>3</v>
      </c>
      <c r="J43" s="304"/>
      <c r="K43" s="305"/>
      <c r="L43" s="303">
        <v>4</v>
      </c>
      <c r="M43" s="304"/>
      <c r="N43" s="305"/>
      <c r="O43" s="303">
        <v>5</v>
      </c>
      <c r="P43" s="304"/>
      <c r="Q43" s="305"/>
      <c r="R43" s="303">
        <v>6</v>
      </c>
      <c r="S43" s="304"/>
      <c r="T43" s="305"/>
      <c r="U43" s="303">
        <v>7</v>
      </c>
      <c r="V43" s="304"/>
      <c r="W43" s="305"/>
      <c r="X43" s="303">
        <v>8</v>
      </c>
      <c r="Y43" s="304"/>
      <c r="Z43" s="305"/>
      <c r="AA43" s="300" t="s">
        <v>10</v>
      </c>
      <c r="AB43" s="301"/>
      <c r="AC43" s="302"/>
      <c r="AD43" s="300" t="s">
        <v>48</v>
      </c>
      <c r="AE43" s="301"/>
      <c r="AF43" s="316"/>
      <c r="AG43" s="186" t="s">
        <v>33</v>
      </c>
      <c r="AH43" s="187" t="e">
        <f>AH33</f>
        <v>#REF!</v>
      </c>
      <c r="AI43" s="188" t="s">
        <v>51</v>
      </c>
      <c r="AJ43" s="103" t="s">
        <v>52</v>
      </c>
    </row>
    <row r="44" spans="1:39" ht="18.75">
      <c r="A44" s="200">
        <v>1</v>
      </c>
      <c r="B44" s="213" t="s">
        <v>99</v>
      </c>
      <c r="C44" s="173"/>
      <c r="D44" s="173"/>
      <c r="E44" s="174"/>
      <c r="F44" s="175">
        <f>IF('Gr 4'!$N$9&lt;&gt;"",'Gr 4'!$N$9,"")</f>
        <v>3</v>
      </c>
      <c r="G44" s="176" t="str">
        <f>IF(H44&lt;&gt;"",":","")</f>
        <v>:</v>
      </c>
      <c r="H44" s="177">
        <f>IF('Gr 4'!$P$9&lt;&gt;"",'Gr 4'!$P$9,"")</f>
        <v>2</v>
      </c>
      <c r="I44" s="175">
        <f>IF('Gr 4'!$N$14&lt;&gt;"",'Gr 4'!$N$14,"")</f>
        <v>1</v>
      </c>
      <c r="J44" s="176" t="str">
        <f>IF(K44&lt;&gt;"",":","")</f>
        <v>:</v>
      </c>
      <c r="K44" s="177">
        <f>IF('Gr 4'!$P$14&lt;&gt;"",'Gr 4'!$P$14,"")</f>
        <v>3</v>
      </c>
      <c r="L44" s="175">
        <f>IF('Gr 4'!$N$4&lt;&gt;"",'Gr 4'!$N$4,"")</f>
        <v>3</v>
      </c>
      <c r="M44" s="176" t="str">
        <f>IF($N$4&lt;&gt;"",":","")</f>
        <v>:</v>
      </c>
      <c r="N44" s="177">
        <f>IF('Gr 4'!$P$4&lt;&gt;"",'Gr 4'!$P$4,"")</f>
        <v>0</v>
      </c>
      <c r="O44" s="175">
        <f>IF('Gr 4'!$E$19&lt;&gt;"",'Gr 4'!$E$19,"")</f>
        <v>3</v>
      </c>
      <c r="P44" s="176" t="str">
        <f>IF(Q44&lt;&gt;"",":","")</f>
        <v>:</v>
      </c>
      <c r="Q44" s="177">
        <f>IF('Gr 4'!$G$19&lt;&gt;"",'Gr 4'!$G$19,"")</f>
        <v>0</v>
      </c>
      <c r="R44" s="175">
        <f>IF('Gr 4'!$E$14&lt;&gt;"",'Gr 4'!$E$14,"")</f>
        <v>2</v>
      </c>
      <c r="S44" s="176" t="str">
        <f>IF(T44&lt;&gt;"",":","")</f>
        <v>:</v>
      </c>
      <c r="T44" s="177">
        <f>IF('Gr 4'!$G$14&lt;&gt;"",'Gr 4'!$G$14,"")</f>
        <v>3</v>
      </c>
      <c r="U44" s="175">
        <f>IF('Gr 4'!$E$9&lt;&gt;"",'Gr 4'!$E$9,"")</f>
        <v>2</v>
      </c>
      <c r="V44" s="176" t="str">
        <f t="shared" ref="V44:V49" si="57">IF(W44&lt;&gt;"",":","")</f>
        <v>:</v>
      </c>
      <c r="W44" s="177">
        <f>IF('Gr 4'!$G$9&lt;&gt;"",'Gr 4'!$G$9,"")</f>
        <v>3</v>
      </c>
      <c r="X44" s="175">
        <f>IF('Gr 4'!$E$4&lt;&gt;"",'Gr 4'!$E$4,"")</f>
        <v>3</v>
      </c>
      <c r="Y44" s="176" t="str">
        <f t="shared" ref="Y44:Y50" si="58">IF(Z44&lt;&gt;"",":","")</f>
        <v>:</v>
      </c>
      <c r="Z44" s="177">
        <f>IF('Gr 4'!$G$4&lt;&gt;"",'Gr 4'!$G$4,"")</f>
        <v>2</v>
      </c>
      <c r="AA44" s="178">
        <f>IF(C44&gt;E44,1)+IF(F44&gt;H44,1)+IF(I44&gt;K44,1)+IF(L44&gt;N44,1)+IF(O44&gt;Q44,1)+IF(R44&gt;T44,1)+IF(U44&gt;W44,1)+IF(X44&gt;Z44,1)</f>
        <v>4</v>
      </c>
      <c r="AB44" s="179" t="str">
        <f t="shared" ref="AB44" si="59">IF(AC44&lt;&gt;"",":","")</f>
        <v>:</v>
      </c>
      <c r="AC44" s="180">
        <f>IF(E44&gt;C44,1)+IF(H44&gt;F44,1)+IF(K44&gt;I44,1)+IF(N44&gt;L44,1)+IF(Q44&gt;O44,1)+IF(T44&gt;R44,1)+IF(W44&gt;U44,1)+IF(Z44&gt;X44,1)</f>
        <v>3</v>
      </c>
      <c r="AD44" s="181">
        <f>SUM(C44,F44,I44,L44,O44,R44,U44,X44)</f>
        <v>17</v>
      </c>
      <c r="AE44" s="179" t="s">
        <v>11</v>
      </c>
      <c r="AF44" s="179">
        <f>SUM(E44,H44,K44,N44,Q44,T44,W44,Z44)</f>
        <v>13</v>
      </c>
      <c r="AG44" s="182">
        <f>IF(AA44+AC44&gt;0,RANK(sonuc!AI44,sonuc!AI$44:AI$51),"")</f>
        <v>4</v>
      </c>
      <c r="AH44" s="189" t="e">
        <f>#REF!</f>
        <v>#REF!</v>
      </c>
      <c r="AI44" s="184">
        <f>(sonuc!AA44*1000+sonuc!AC44*200+(sonuc!AD44-sonuc!AF44)*20)</f>
        <v>4680</v>
      </c>
      <c r="AJ44" s="109">
        <f>IF(AA44+AC44&gt;0,sonuc!AA44+sonuc!AC44,"")</f>
        <v>7</v>
      </c>
      <c r="AK44" s="235"/>
    </row>
    <row r="45" spans="1:39" ht="18.75">
      <c r="A45" s="201">
        <v>2</v>
      </c>
      <c r="B45" s="211" t="s">
        <v>108</v>
      </c>
      <c r="C45" s="203">
        <f>+H44</f>
        <v>2</v>
      </c>
      <c r="D45" s="21" t="str">
        <f>IF(E45&lt;&gt;"",":","")</f>
        <v>:</v>
      </c>
      <c r="E45" s="19">
        <f>+F44</f>
        <v>3</v>
      </c>
      <c r="F45" s="37"/>
      <c r="G45" s="38"/>
      <c r="H45" s="39"/>
      <c r="I45" s="20">
        <f>IF('Gr 4'!$N$5&lt;&gt;"",'Gr 4'!$N$5,"")</f>
        <v>1</v>
      </c>
      <c r="J45" s="21" t="str">
        <f>IF(K45&lt;&gt;"",":","")</f>
        <v>:</v>
      </c>
      <c r="K45" s="22">
        <f>IF('Gr 4'!$P$5&lt;&gt;"",'Gr 4'!$P$5,"")</f>
        <v>3</v>
      </c>
      <c r="L45" s="20">
        <f>IF('Gr 4'!$N$15&lt;&gt;"",'Gr 4'!$N$15,"")</f>
        <v>3</v>
      </c>
      <c r="M45" s="21" t="str">
        <f>IF($N$5&lt;&gt;"",":","")</f>
        <v>:</v>
      </c>
      <c r="N45" s="22">
        <f>IF('Gr 4'!$P$15&lt;&gt;"",'Gr 4'!$P$15,"")</f>
        <v>0</v>
      </c>
      <c r="O45" s="20">
        <f>IF('Gr 4'!$E$15&lt;&gt;"",'Gr 4'!$E$15,"")</f>
        <v>0</v>
      </c>
      <c r="P45" s="21" t="str">
        <f>IF(Q45&lt;&gt;"",":","")</f>
        <v>:</v>
      </c>
      <c r="Q45" s="22">
        <f>IF('Gr 4'!$G$15&lt;&gt;"",'Gr 4'!$G$15,"")</f>
        <v>3</v>
      </c>
      <c r="R45" s="20">
        <f>IF('Gr 4'!$E$10&lt;&gt;"",'Gr 4'!$E$10,"")</f>
        <v>0</v>
      </c>
      <c r="S45" s="21" t="str">
        <f>IF(T45&lt;&gt;"",":","")</f>
        <v>:</v>
      </c>
      <c r="T45" s="22">
        <f>IF('Gr 4'!$G$10&lt;&gt;"",'Gr 4'!$G$10,"")</f>
        <v>3</v>
      </c>
      <c r="U45" s="20">
        <f>IF('Gr 4'!$E$5&lt;&gt;"",'Gr 4'!$E$5,"")</f>
        <v>0</v>
      </c>
      <c r="V45" s="21" t="str">
        <f t="shared" si="57"/>
        <v>:</v>
      </c>
      <c r="W45" s="22">
        <f>IF('Gr 4'!$G$5&lt;&gt;"",'Gr 4'!$G$5,"")</f>
        <v>3</v>
      </c>
      <c r="X45" s="20">
        <f>IF('Gr 4'!$E$20&lt;&gt;"",'Gr 4'!$E$20,"")</f>
        <v>0</v>
      </c>
      <c r="Y45" s="21" t="str">
        <f t="shared" si="58"/>
        <v>:</v>
      </c>
      <c r="Z45" s="22">
        <f>IF('Gr 4'!$G$20&lt;&gt;"",'Gr 4'!$G$20,"")</f>
        <v>3</v>
      </c>
      <c r="AA45" s="150">
        <f t="shared" ref="AA45:AA51" si="60">IF(C45&gt;E45,1)+IF(F45&gt;H45,1)+IF(I45&gt;K45,1)+IF(L45&gt;N45,1)+IF(O45&gt;Q45,1)+IF(R45&gt;T45,1)+IF(U45&gt;W45,1)+IF(X45&gt;Z45,1)</f>
        <v>1</v>
      </c>
      <c r="AB45" s="151" t="str">
        <f t="shared" ref="AB45:AB51" si="61">IF(AC45&lt;&gt;"",":","")</f>
        <v>:</v>
      </c>
      <c r="AC45" s="152">
        <f t="shared" ref="AC45:AC51" si="62">IF(E45&gt;C45,1)+IF(H45&gt;F45,1)+IF(K45&gt;I45,1)+IF(N45&gt;L45,1)+IF(Q45&gt;O45,1)+IF(T45&gt;R45,1)+IF(W45&gt;U45,1)+IF(Z45&gt;X45,1)</f>
        <v>6</v>
      </c>
      <c r="AD45" s="153">
        <f t="shared" ref="AD45:AD51" si="63">SUM(C45,F45,I45,L45,O45,R45,U45,X45)</f>
        <v>6</v>
      </c>
      <c r="AE45" s="151" t="s">
        <v>11</v>
      </c>
      <c r="AF45" s="151">
        <f t="shared" ref="AF45:AF51" si="64">SUM(E45,H45,K45,N45,Q45,T45,W45,Z45)</f>
        <v>18</v>
      </c>
      <c r="AG45" s="28">
        <f>IF(AA45+AC45&gt;0,RANK(sonuc!AI45,sonuc!AI$44:AI$51),"")</f>
        <v>6</v>
      </c>
      <c r="AH45" s="156" t="e">
        <f>#REF!</f>
        <v>#REF!</v>
      </c>
      <c r="AI45" s="155">
        <f>(sonuc!AA45*1000+sonuc!AC45*200+(sonuc!AD45-sonuc!AF45)*20)</f>
        <v>1960</v>
      </c>
      <c r="AJ45" s="109">
        <f>IF(AA45+AC45&gt;0,sonuc!AA45+sonuc!AC45,"")</f>
        <v>7</v>
      </c>
      <c r="AK45" s="236"/>
    </row>
    <row r="46" spans="1:39" ht="18.75">
      <c r="A46" s="201">
        <v>3</v>
      </c>
      <c r="B46" s="211" t="s">
        <v>115</v>
      </c>
      <c r="C46" s="203">
        <f>+K44</f>
        <v>3</v>
      </c>
      <c r="D46" s="29" t="str">
        <f>IF(E46&lt;&gt;"",":","")</f>
        <v>:</v>
      </c>
      <c r="E46" s="19">
        <f>+I44</f>
        <v>1</v>
      </c>
      <c r="F46" s="20">
        <f>+K45</f>
        <v>3</v>
      </c>
      <c r="G46" s="21" t="str">
        <f t="shared" ref="G46:G51" si="65">IF(H46&lt;&gt;"",":","")</f>
        <v>:</v>
      </c>
      <c r="H46" s="22">
        <f>+I45</f>
        <v>1</v>
      </c>
      <c r="I46" s="37"/>
      <c r="J46" s="38"/>
      <c r="K46" s="39"/>
      <c r="L46" s="20">
        <f>IF('Gr 4'!$P$11&lt;&gt;"",'Gr 4'!$P$11,"")</f>
        <v>3</v>
      </c>
      <c r="M46" s="21" t="str">
        <f>IF($N$6&lt;&gt;"",":","")</f>
        <v>:</v>
      </c>
      <c r="N46" s="22">
        <f>IF('Gr 4'!$N$11&lt;&gt;"",'Gr 4'!$N$11,"")</f>
        <v>0</v>
      </c>
      <c r="O46" s="20">
        <f>IF('Gr 4'!$E$11&lt;&gt;"",'Gr 4'!$E$11,"")</f>
        <v>3</v>
      </c>
      <c r="P46" s="21" t="str">
        <f>IF(Q46&lt;&gt;"",":","")</f>
        <v>:</v>
      </c>
      <c r="Q46" s="22">
        <f>IF('Gr 4'!$G$11&lt;&gt;"",'Gr 4'!$G$11,"")</f>
        <v>0</v>
      </c>
      <c r="R46" s="20">
        <f>IF('Gr 4'!$E$6&lt;&gt;"",'Gr 4'!$E$6,"")</f>
        <v>2</v>
      </c>
      <c r="S46" s="21" t="str">
        <f>IF(T46&lt;&gt;"",":","")</f>
        <v>:</v>
      </c>
      <c r="T46" s="22">
        <f>IF('Gr 4'!$G$6&lt;&gt;"",'Gr 4'!$G$6,"")</f>
        <v>3</v>
      </c>
      <c r="U46" s="20">
        <f>IF('Gr 4'!$E$21&lt;&gt;"",'Gr 4'!$E$21,"")</f>
        <v>3</v>
      </c>
      <c r="V46" s="21" t="str">
        <f t="shared" si="57"/>
        <v>:</v>
      </c>
      <c r="W46" s="22">
        <f>IF('Gr 4'!$G$21&lt;&gt;"",'Gr 4'!$G$21,"")</f>
        <v>0</v>
      </c>
      <c r="X46" s="20">
        <f>IF('Gr 4'!$E$16&lt;&gt;"",'Gr 4'!$E$16,"")</f>
        <v>3</v>
      </c>
      <c r="Y46" s="21" t="str">
        <f t="shared" si="58"/>
        <v>:</v>
      </c>
      <c r="Z46" s="22">
        <f>IF('Gr 4'!$G$16&lt;&gt;"",'Gr 4'!$G$16,"")</f>
        <v>0</v>
      </c>
      <c r="AA46" s="150">
        <f t="shared" si="60"/>
        <v>6</v>
      </c>
      <c r="AB46" s="151" t="str">
        <f t="shared" si="61"/>
        <v>:</v>
      </c>
      <c r="AC46" s="152">
        <f t="shared" si="62"/>
        <v>1</v>
      </c>
      <c r="AD46" s="153">
        <f t="shared" si="63"/>
        <v>20</v>
      </c>
      <c r="AE46" s="151" t="s">
        <v>11</v>
      </c>
      <c r="AF46" s="151">
        <f t="shared" si="64"/>
        <v>5</v>
      </c>
      <c r="AG46" s="28">
        <f>IF(AA46+AC46&gt;0,RANK(sonuc!AI46,sonuc!AI$44:AI$51),"")</f>
        <v>1</v>
      </c>
      <c r="AH46" s="156" t="e">
        <f>#REF!</f>
        <v>#REF!</v>
      </c>
      <c r="AI46" s="155">
        <f>(sonuc!AA46*1000+sonuc!AC46*200+(sonuc!AD46-sonuc!AF46)*20)</f>
        <v>6500</v>
      </c>
      <c r="AJ46" s="109">
        <f>IF(AA46+AC46&gt;0,sonuc!AA46+sonuc!AC46,"")</f>
        <v>7</v>
      </c>
      <c r="AK46" s="105"/>
      <c r="AM46" s="147"/>
    </row>
    <row r="47" spans="1:39" ht="18.75">
      <c r="A47" s="201">
        <v>4</v>
      </c>
      <c r="B47" s="211" t="s">
        <v>97</v>
      </c>
      <c r="C47" s="203">
        <f>+N44</f>
        <v>0</v>
      </c>
      <c r="D47" s="21" t="str">
        <f>IF(E47&lt;&gt;"",":","")</f>
        <v>:</v>
      </c>
      <c r="E47" s="19">
        <f>+L44</f>
        <v>3</v>
      </c>
      <c r="F47" s="18">
        <f>+N45</f>
        <v>0</v>
      </c>
      <c r="G47" s="21" t="str">
        <f t="shared" si="65"/>
        <v>:</v>
      </c>
      <c r="H47" s="19">
        <f>+L45</f>
        <v>3</v>
      </c>
      <c r="I47" s="18">
        <f>+N46</f>
        <v>0</v>
      </c>
      <c r="J47" s="21" t="str">
        <f t="shared" ref="J47:J51" si="66">IF(K47&lt;&gt;"",":","")</f>
        <v>:</v>
      </c>
      <c r="K47" s="19">
        <f>+L46</f>
        <v>3</v>
      </c>
      <c r="L47" s="37"/>
      <c r="M47" s="38"/>
      <c r="N47" s="39"/>
      <c r="O47" s="20">
        <f>IF('Gr 4'!$E$7&lt;&gt;"",'Gr 4'!$E$7,"")</f>
        <v>3</v>
      </c>
      <c r="P47" s="21" t="str">
        <f>IF(Q47&lt;&gt;"",":","")</f>
        <v>:</v>
      </c>
      <c r="Q47" s="22">
        <f>IF('Gr 4'!$G$7&lt;&gt;"",'Gr 4'!$G$7,"")</f>
        <v>0</v>
      </c>
      <c r="R47" s="20">
        <f>IF('Gr 4'!$E$22&lt;&gt;"",'Gr 4'!$E$22,"")</f>
        <v>1</v>
      </c>
      <c r="S47" s="21" t="str">
        <f>IF(T47&lt;&gt;"",":","")</f>
        <v>:</v>
      </c>
      <c r="T47" s="22">
        <f>IF('Gr 4'!$G$22&lt;&gt;"",'Gr 4'!$G$22,"")</f>
        <v>3</v>
      </c>
      <c r="U47" s="20">
        <f>IF('Gr 4'!$E$17&lt;&gt;"",'Gr 4'!$E$17,"")</f>
        <v>0</v>
      </c>
      <c r="V47" s="21" t="str">
        <f t="shared" si="57"/>
        <v>:</v>
      </c>
      <c r="W47" s="22">
        <f>IF('Gr 4'!$G$17&lt;&gt;"",'Gr 4'!$G$17,"")</f>
        <v>3</v>
      </c>
      <c r="X47" s="20">
        <f>IF('Gr 4'!$E$12&lt;&gt;"",'Gr 4'!$E$12,"")</f>
        <v>0</v>
      </c>
      <c r="Y47" s="21" t="str">
        <f t="shared" si="58"/>
        <v>:</v>
      </c>
      <c r="Z47" s="22">
        <f>IF('Gr 4'!$G$12&lt;&gt;"",'Gr 4'!$G$12,"")</f>
        <v>3</v>
      </c>
      <c r="AA47" s="150">
        <f t="shared" si="60"/>
        <v>1</v>
      </c>
      <c r="AB47" s="151" t="str">
        <f t="shared" si="61"/>
        <v>:</v>
      </c>
      <c r="AC47" s="152">
        <f t="shared" si="62"/>
        <v>6</v>
      </c>
      <c r="AD47" s="153">
        <f t="shared" si="63"/>
        <v>4</v>
      </c>
      <c r="AE47" s="151" t="s">
        <v>11</v>
      </c>
      <c r="AF47" s="151">
        <f t="shared" si="64"/>
        <v>18</v>
      </c>
      <c r="AG47" s="28">
        <f>IF(AA47+AC47&gt;0,RANK(sonuc!AI47,sonuc!AI$44:AI$51),"")</f>
        <v>7</v>
      </c>
      <c r="AH47" s="156" t="e">
        <f>#REF!</f>
        <v>#REF!</v>
      </c>
      <c r="AI47" s="155">
        <f>(sonuc!AA47*1000+sonuc!AC47*200+(sonuc!AD47-sonuc!AF47)*20)</f>
        <v>1920</v>
      </c>
      <c r="AJ47" s="109">
        <f>IF(AA47+AC47&gt;0,sonuc!AA47+sonuc!AC47,"")</f>
        <v>7</v>
      </c>
      <c r="AK47" s="147"/>
    </row>
    <row r="48" spans="1:39" ht="18.75">
      <c r="A48" s="201">
        <v>5</v>
      </c>
      <c r="B48" s="211" t="s">
        <v>109</v>
      </c>
      <c r="C48" s="203">
        <f>+Q44</f>
        <v>0</v>
      </c>
      <c r="D48" s="30" t="str">
        <f t="shared" ref="D48:D51" si="67">IF(E48&lt;&gt;"",":","")</f>
        <v>:</v>
      </c>
      <c r="E48" s="19">
        <f>+O44</f>
        <v>3</v>
      </c>
      <c r="F48" s="20">
        <f>+Q45</f>
        <v>3</v>
      </c>
      <c r="G48" s="21" t="str">
        <f t="shared" si="65"/>
        <v>:</v>
      </c>
      <c r="H48" s="22">
        <f>+O45</f>
        <v>0</v>
      </c>
      <c r="I48" s="20">
        <f>+Q46</f>
        <v>0</v>
      </c>
      <c r="J48" s="21" t="str">
        <f t="shared" si="66"/>
        <v>:</v>
      </c>
      <c r="K48" s="19">
        <f>+O46</f>
        <v>3</v>
      </c>
      <c r="L48" s="20">
        <f>+Q47</f>
        <v>0</v>
      </c>
      <c r="M48" s="21" t="str">
        <f t="shared" ref="M48:M51" si="68">IF(N48&lt;&gt;"",":","")</f>
        <v>:</v>
      </c>
      <c r="N48" s="22">
        <f>+O47</f>
        <v>3</v>
      </c>
      <c r="O48" s="37"/>
      <c r="P48" s="38"/>
      <c r="Q48" s="39"/>
      <c r="R48" s="20">
        <f>IF('Gr 4'!$N$7&lt;&gt;"",'Gr 4'!$N$7,"")</f>
        <v>0</v>
      </c>
      <c r="S48" s="21" t="str">
        <f>IF(T48&lt;&gt;"",":","")</f>
        <v>:</v>
      </c>
      <c r="T48" s="22">
        <f>IF('Gr 4'!$P$7&lt;&gt;"",'Gr 4'!$P$7,"")</f>
        <v>3</v>
      </c>
      <c r="U48" s="20">
        <f>IF('Gr 4'!$P$12&lt;&gt;"",'Gr 4'!$P$12,"")</f>
        <v>0</v>
      </c>
      <c r="V48" s="21" t="str">
        <f t="shared" si="57"/>
        <v>:</v>
      </c>
      <c r="W48" s="22">
        <f>IF('Gr 4'!$N$12&lt;&gt;"",'Gr 4'!$N$12,"")</f>
        <v>3</v>
      </c>
      <c r="X48" s="20">
        <f>IF('Gr 4'!$P$16&lt;&gt;"",'Gr 4'!$P$16,"")</f>
        <v>1</v>
      </c>
      <c r="Y48" s="21" t="str">
        <f t="shared" si="58"/>
        <v>:</v>
      </c>
      <c r="Z48" s="22">
        <f>IF('Gr 4'!$N$16&lt;&gt;"",'Gr 4'!$N$16,"")</f>
        <v>3</v>
      </c>
      <c r="AA48" s="150">
        <f t="shared" si="60"/>
        <v>1</v>
      </c>
      <c r="AB48" s="151" t="str">
        <f t="shared" si="61"/>
        <v>:</v>
      </c>
      <c r="AC48" s="152">
        <f t="shared" si="62"/>
        <v>6</v>
      </c>
      <c r="AD48" s="153">
        <f t="shared" si="63"/>
        <v>4</v>
      </c>
      <c r="AE48" s="151" t="s">
        <v>11</v>
      </c>
      <c r="AF48" s="151">
        <f t="shared" si="64"/>
        <v>18</v>
      </c>
      <c r="AG48" s="28">
        <f>IF(AA48+AC48&gt;0,RANK(sonuc!AI48,sonuc!AI$44:AI$51),"")</f>
        <v>7</v>
      </c>
      <c r="AH48" s="156" t="e">
        <f>#REF!</f>
        <v>#REF!</v>
      </c>
      <c r="AI48" s="155">
        <f>(sonuc!AA48*1000+sonuc!AC48*200+(sonuc!AD48-sonuc!AF48)*20)</f>
        <v>1920</v>
      </c>
      <c r="AJ48" s="109">
        <f>IF(AA48+AC48&gt;0,sonuc!AA48+sonuc!AC48,"")</f>
        <v>7</v>
      </c>
    </row>
    <row r="49" spans="1:38" ht="18.75">
      <c r="A49" s="201">
        <v>6</v>
      </c>
      <c r="B49" s="211" t="s">
        <v>116</v>
      </c>
      <c r="C49" s="203">
        <f>+T44</f>
        <v>3</v>
      </c>
      <c r="D49" s="21" t="str">
        <f t="shared" si="67"/>
        <v>:</v>
      </c>
      <c r="E49" s="19">
        <f>+R44</f>
        <v>2</v>
      </c>
      <c r="F49" s="18">
        <f>+T45</f>
        <v>3</v>
      </c>
      <c r="G49" s="21" t="str">
        <f t="shared" si="65"/>
        <v>:</v>
      </c>
      <c r="H49" s="19">
        <f>+R45</f>
        <v>0</v>
      </c>
      <c r="I49" s="18">
        <f>+T46</f>
        <v>3</v>
      </c>
      <c r="J49" s="21" t="str">
        <f t="shared" si="66"/>
        <v>:</v>
      </c>
      <c r="K49" s="19">
        <f>+R46</f>
        <v>2</v>
      </c>
      <c r="L49" s="18">
        <f>+T47</f>
        <v>3</v>
      </c>
      <c r="M49" s="21" t="str">
        <f>IF(N49&lt;&gt;"",":","")</f>
        <v>:</v>
      </c>
      <c r="N49" s="19">
        <f>+R47</f>
        <v>1</v>
      </c>
      <c r="O49" s="18">
        <f>+T48</f>
        <v>3</v>
      </c>
      <c r="P49" s="21" t="str">
        <f t="shared" ref="P49:P51" si="69">IF(Q49&lt;&gt;"",":","")</f>
        <v>:</v>
      </c>
      <c r="Q49" s="19">
        <f>+R48</f>
        <v>0</v>
      </c>
      <c r="R49" s="37"/>
      <c r="S49" s="38"/>
      <c r="T49" s="39"/>
      <c r="U49" s="20">
        <f>IF('Gr 4'!$P$17&lt;&gt;"",'Gr 4'!$P$17,"")</f>
        <v>1</v>
      </c>
      <c r="V49" s="21" t="str">
        <f t="shared" si="57"/>
        <v>:</v>
      </c>
      <c r="W49" s="22">
        <f>IF('Gr 4'!$N$17&lt;&gt;"",'Gr 4'!$N$17,"")</f>
        <v>3</v>
      </c>
      <c r="X49" s="20">
        <f>IF('Gr 4'!$P$10&lt;&gt;"",'Gr 4'!$P$10,"")</f>
        <v>3</v>
      </c>
      <c r="Y49" s="21" t="str">
        <f t="shared" si="58"/>
        <v>:</v>
      </c>
      <c r="Z49" s="22">
        <f>IF('Gr 4'!$N$10&lt;&gt;"",'Gr 4'!$N$10,"")</f>
        <v>2</v>
      </c>
      <c r="AA49" s="150">
        <f t="shared" si="60"/>
        <v>6</v>
      </c>
      <c r="AB49" s="151" t="str">
        <f t="shared" si="61"/>
        <v>:</v>
      </c>
      <c r="AC49" s="152">
        <f t="shared" si="62"/>
        <v>1</v>
      </c>
      <c r="AD49" s="153">
        <f t="shared" si="63"/>
        <v>19</v>
      </c>
      <c r="AE49" s="151" t="s">
        <v>11</v>
      </c>
      <c r="AF49" s="151">
        <f t="shared" si="64"/>
        <v>10</v>
      </c>
      <c r="AG49" s="28">
        <f>IF(AA49+AC49&gt;0,RANK(sonuc!AI49,sonuc!AI$44:AI$51),"")</f>
        <v>3</v>
      </c>
      <c r="AH49" s="156" t="e">
        <f>#REF!</f>
        <v>#REF!</v>
      </c>
      <c r="AI49" s="155">
        <f>(sonuc!AA49*1000+sonuc!AC49*200+(sonuc!AD49-sonuc!AF49)*20)</f>
        <v>6380</v>
      </c>
      <c r="AJ49" s="109">
        <f>IF(AA49+AC49&gt;0,sonuc!AA49+sonuc!AC49,"")</f>
        <v>7</v>
      </c>
      <c r="AL49" s="104"/>
    </row>
    <row r="50" spans="1:38" ht="18.75">
      <c r="A50" s="201">
        <v>7</v>
      </c>
      <c r="B50" s="211" t="s">
        <v>98</v>
      </c>
      <c r="C50" s="203">
        <f>+W44</f>
        <v>3</v>
      </c>
      <c r="D50" s="30" t="str">
        <f t="shared" si="67"/>
        <v>:</v>
      </c>
      <c r="E50" s="19">
        <f>+U44</f>
        <v>2</v>
      </c>
      <c r="F50" s="20">
        <f>+W45</f>
        <v>3</v>
      </c>
      <c r="G50" s="21" t="str">
        <f t="shared" si="65"/>
        <v>:</v>
      </c>
      <c r="H50" s="22">
        <f>+U45</f>
        <v>0</v>
      </c>
      <c r="I50" s="20">
        <f>+W46</f>
        <v>0</v>
      </c>
      <c r="J50" s="21" t="str">
        <f t="shared" si="66"/>
        <v>:</v>
      </c>
      <c r="K50" s="22">
        <f>+U46</f>
        <v>3</v>
      </c>
      <c r="L50" s="20">
        <f>+W47</f>
        <v>3</v>
      </c>
      <c r="M50" s="21" t="str">
        <f t="shared" si="68"/>
        <v>:</v>
      </c>
      <c r="N50" s="22">
        <f>+U47</f>
        <v>0</v>
      </c>
      <c r="O50" s="20">
        <f>+W48</f>
        <v>3</v>
      </c>
      <c r="P50" s="21" t="str">
        <f t="shared" si="69"/>
        <v>:</v>
      </c>
      <c r="Q50" s="22">
        <f>+U48</f>
        <v>0</v>
      </c>
      <c r="R50" s="20">
        <f>+W49</f>
        <v>3</v>
      </c>
      <c r="S50" s="21" t="str">
        <f t="shared" ref="S50:S51" si="70">IF(T50&lt;&gt;"",":","")</f>
        <v>:</v>
      </c>
      <c r="T50" s="22">
        <f>+U49</f>
        <v>1</v>
      </c>
      <c r="U50" s="37"/>
      <c r="V50" s="38"/>
      <c r="W50" s="39"/>
      <c r="X50" s="20">
        <f>IF('Gr 4'!$P$6&lt;&gt;"",'Gr 4'!$P$6,"")</f>
        <v>3</v>
      </c>
      <c r="Y50" s="21" t="str">
        <f t="shared" si="58"/>
        <v>:</v>
      </c>
      <c r="Z50" s="22">
        <f>IF('Gr 4'!$N$6&lt;&gt;"",'Gr 4'!$N$6,"")</f>
        <v>1</v>
      </c>
      <c r="AA50" s="150">
        <f t="shared" si="60"/>
        <v>6</v>
      </c>
      <c r="AB50" s="151" t="str">
        <f t="shared" si="61"/>
        <v>:</v>
      </c>
      <c r="AC50" s="152">
        <f t="shared" si="62"/>
        <v>1</v>
      </c>
      <c r="AD50" s="153">
        <f t="shared" si="63"/>
        <v>18</v>
      </c>
      <c r="AE50" s="151" t="s">
        <v>11</v>
      </c>
      <c r="AF50" s="151">
        <f t="shared" si="64"/>
        <v>7</v>
      </c>
      <c r="AG50" s="28">
        <f>IF(AA50+AC50&gt;0,RANK(sonuc!AI50,sonuc!AI$44:AI$51),"")</f>
        <v>2</v>
      </c>
      <c r="AH50" s="156" t="e">
        <f>#REF!</f>
        <v>#REF!</v>
      </c>
      <c r="AI50" s="155">
        <f>(sonuc!AA50*1000+sonuc!AC50*200+(sonuc!AD50-sonuc!AF50)*20)</f>
        <v>6420</v>
      </c>
      <c r="AJ50" s="109">
        <f>IF(AA50+AC50&gt;0,sonuc!AA50+sonuc!AC50,"")</f>
        <v>7</v>
      </c>
    </row>
    <row r="51" spans="1:38" ht="19.5" thickBot="1">
      <c r="A51" s="202">
        <v>8</v>
      </c>
      <c r="B51" s="232" t="s">
        <v>119</v>
      </c>
      <c r="C51" s="204">
        <f>+Z44</f>
        <v>2</v>
      </c>
      <c r="D51" s="58" t="str">
        <f t="shared" si="67"/>
        <v>:</v>
      </c>
      <c r="E51" s="59">
        <f>+X44</f>
        <v>3</v>
      </c>
      <c r="F51" s="57">
        <f>+Z45</f>
        <v>3</v>
      </c>
      <c r="G51" s="58" t="str">
        <f t="shared" si="65"/>
        <v>:</v>
      </c>
      <c r="H51" s="59">
        <f>+X45</f>
        <v>0</v>
      </c>
      <c r="I51" s="57">
        <f>+Z46</f>
        <v>0</v>
      </c>
      <c r="J51" s="58" t="str">
        <f t="shared" si="66"/>
        <v>:</v>
      </c>
      <c r="K51" s="59">
        <f>+X46</f>
        <v>3</v>
      </c>
      <c r="L51" s="57">
        <f>+Z47</f>
        <v>3</v>
      </c>
      <c r="M51" s="58" t="str">
        <f t="shared" si="68"/>
        <v>:</v>
      </c>
      <c r="N51" s="59">
        <f>+X47</f>
        <v>0</v>
      </c>
      <c r="O51" s="57">
        <f>+Z48</f>
        <v>3</v>
      </c>
      <c r="P51" s="58" t="str">
        <f t="shared" si="69"/>
        <v>:</v>
      </c>
      <c r="Q51" s="59">
        <f>+X48</f>
        <v>1</v>
      </c>
      <c r="R51" s="57">
        <f>+Z49</f>
        <v>2</v>
      </c>
      <c r="S51" s="58" t="str">
        <f t="shared" si="70"/>
        <v>:</v>
      </c>
      <c r="T51" s="59">
        <f>+X49</f>
        <v>3</v>
      </c>
      <c r="U51" s="57">
        <f>+Z50</f>
        <v>1</v>
      </c>
      <c r="V51" s="58" t="str">
        <f>IF(W51&lt;&gt;"",":","")</f>
        <v>:</v>
      </c>
      <c r="W51" s="59">
        <f>+X50</f>
        <v>3</v>
      </c>
      <c r="X51" s="60"/>
      <c r="Y51" s="61"/>
      <c r="Z51" s="62"/>
      <c r="AA51" s="160">
        <f t="shared" si="60"/>
        <v>3</v>
      </c>
      <c r="AB51" s="161" t="str">
        <f t="shared" si="61"/>
        <v>:</v>
      </c>
      <c r="AC51" s="162">
        <f t="shared" si="62"/>
        <v>4</v>
      </c>
      <c r="AD51" s="163">
        <f t="shared" si="63"/>
        <v>14</v>
      </c>
      <c r="AE51" s="161" t="s">
        <v>11</v>
      </c>
      <c r="AF51" s="161">
        <f t="shared" si="64"/>
        <v>13</v>
      </c>
      <c r="AG51" s="68">
        <f>IF(AA51+AC51&gt;0,RANK(sonuc!AI51,sonuc!AI$44:AI$51),"")</f>
        <v>5</v>
      </c>
      <c r="AH51" s="164" t="e">
        <f>#REF!</f>
        <v>#REF!</v>
      </c>
      <c r="AI51" s="159">
        <f>(sonuc!AA51*1000+sonuc!AC51*200+(sonuc!AD51-sonuc!AF51)*20)</f>
        <v>3820</v>
      </c>
      <c r="AJ51" s="109">
        <f>IF(AA51+AC51&gt;0,sonuc!AA51+sonuc!AC51,"")</f>
        <v>7</v>
      </c>
    </row>
    <row r="52" spans="1:38" ht="19.5" thickBot="1">
      <c r="A52" s="309" t="s">
        <v>70</v>
      </c>
      <c r="B52" s="310"/>
      <c r="C52" s="310"/>
      <c r="D52" s="310"/>
      <c r="E52" s="310"/>
      <c r="F52" s="310"/>
      <c r="G52" s="310"/>
      <c r="H52" s="310"/>
      <c r="I52" s="310"/>
      <c r="J52" s="310"/>
      <c r="K52" s="310"/>
      <c r="L52" s="310"/>
      <c r="M52" s="310"/>
      <c r="N52" s="310"/>
      <c r="O52" s="310"/>
      <c r="P52" s="310"/>
      <c r="Q52" s="310"/>
      <c r="R52" s="310"/>
      <c r="S52" s="310"/>
      <c r="T52" s="310"/>
      <c r="U52" s="310"/>
      <c r="V52" s="310"/>
      <c r="W52" s="310"/>
      <c r="X52" s="310"/>
      <c r="Y52" s="310"/>
      <c r="Z52" s="310"/>
      <c r="AA52" s="310"/>
      <c r="AB52" s="310"/>
      <c r="AC52" s="310"/>
      <c r="AD52" s="310"/>
      <c r="AE52" s="310"/>
      <c r="AF52" s="310"/>
      <c r="AG52" s="310"/>
      <c r="AH52" s="310"/>
      <c r="AI52" s="311"/>
      <c r="AJ52" s="109"/>
    </row>
    <row r="53" spans="1:38" ht="16.5" thickBot="1">
      <c r="A53" s="165" t="s">
        <v>0</v>
      </c>
      <c r="B53" s="166" t="s">
        <v>1</v>
      </c>
      <c r="C53" s="303">
        <v>1</v>
      </c>
      <c r="D53" s="304"/>
      <c r="E53" s="305"/>
      <c r="F53" s="303">
        <v>2</v>
      </c>
      <c r="G53" s="304"/>
      <c r="H53" s="305"/>
      <c r="I53" s="303">
        <v>3</v>
      </c>
      <c r="J53" s="304"/>
      <c r="K53" s="305"/>
      <c r="L53" s="303">
        <v>4</v>
      </c>
      <c r="M53" s="304"/>
      <c r="N53" s="305"/>
      <c r="O53" s="303">
        <v>5</v>
      </c>
      <c r="P53" s="304"/>
      <c r="Q53" s="305"/>
      <c r="R53" s="303">
        <v>6</v>
      </c>
      <c r="S53" s="304"/>
      <c r="T53" s="305"/>
      <c r="U53" s="303">
        <v>7</v>
      </c>
      <c r="V53" s="304"/>
      <c r="W53" s="305"/>
      <c r="X53" s="303">
        <v>8</v>
      </c>
      <c r="Y53" s="304"/>
      <c r="Z53" s="305"/>
      <c r="AA53" s="300" t="s">
        <v>10</v>
      </c>
      <c r="AB53" s="301"/>
      <c r="AC53" s="302"/>
      <c r="AD53" s="300" t="s">
        <v>48</v>
      </c>
      <c r="AE53" s="301"/>
      <c r="AF53" s="316"/>
      <c r="AG53" s="186" t="s">
        <v>33</v>
      </c>
      <c r="AH53" s="187" t="e">
        <f>AH43</f>
        <v>#REF!</v>
      </c>
      <c r="AI53" s="188" t="s">
        <v>51</v>
      </c>
      <c r="AJ53" s="103" t="s">
        <v>52</v>
      </c>
    </row>
    <row r="54" spans="1:38" ht="18.75">
      <c r="A54" s="200">
        <v>1</v>
      </c>
      <c r="B54" s="231" t="s">
        <v>95</v>
      </c>
      <c r="C54" s="173"/>
      <c r="D54" s="173"/>
      <c r="E54" s="174"/>
      <c r="F54" s="175">
        <f>IF('Gr 5'!$N$9&lt;&gt;"",'Gr 5'!$N$9,"")</f>
        <v>0</v>
      </c>
      <c r="G54" s="176" t="str">
        <f>IF(H54&lt;&gt;"",":","")</f>
        <v>:</v>
      </c>
      <c r="H54" s="177">
        <f>IF('Gr 5'!$P$9&lt;&gt;"",'Gr 5'!$P$9,"")</f>
        <v>3</v>
      </c>
      <c r="I54" s="175">
        <f>IF('Gr 5'!$N$14&lt;&gt;"",'Gr 5'!$N$14,"")</f>
        <v>3</v>
      </c>
      <c r="J54" s="176" t="str">
        <f>IF(K54&lt;&gt;"",":","")</f>
        <v>:</v>
      </c>
      <c r="K54" s="177">
        <f>IF('Gr 5'!$P$14&lt;&gt;"",'Gr 5'!$P$14,"")</f>
        <v>0</v>
      </c>
      <c r="L54" s="175">
        <f>IF('Gr 5'!$N$4&lt;&gt;"",'Gr 5'!$N$4,"")</f>
        <v>2</v>
      </c>
      <c r="M54" s="176" t="str">
        <f>IF(N54&lt;&gt;"",":","")</f>
        <v>:</v>
      </c>
      <c r="N54" s="177">
        <f>IF('Gr 5'!$P$4&lt;&gt;"",'Gr 5'!$P$4,"")</f>
        <v>3</v>
      </c>
      <c r="O54" s="175">
        <f>IF('Gr 5'!$E$19&lt;&gt;"",'Gr 5'!$E$19,"")</f>
        <v>3</v>
      </c>
      <c r="P54" s="176" t="str">
        <f>IF(Q54&lt;&gt;"",":","")</f>
        <v>:</v>
      </c>
      <c r="Q54" s="177">
        <f>IF('Gr 5'!$G$19&lt;&gt;"",'Gr 5'!$G$19,"")</f>
        <v>0</v>
      </c>
      <c r="R54" s="175">
        <f>IF('Gr 5'!$E$14&lt;&gt;"",'Gr 5'!$E$14,"")</f>
        <v>0</v>
      </c>
      <c r="S54" s="176" t="str">
        <f>IF(T54&lt;&gt;"",":","")</f>
        <v>:</v>
      </c>
      <c r="T54" s="177">
        <f>IF('Gr 5'!$G$14&lt;&gt;"",'Gr 5'!$G$14,"")</f>
        <v>3</v>
      </c>
      <c r="U54" s="175">
        <f>IF('Gr 5'!$E$9&lt;&gt;"",'Gr 5'!$E$9,"")</f>
        <v>3</v>
      </c>
      <c r="V54" s="176" t="str">
        <f t="shared" ref="V54:V59" si="71">IF(W54&lt;&gt;"",":","")</f>
        <v>:</v>
      </c>
      <c r="W54" s="177">
        <f>IF('Gr 5'!$G$9&lt;&gt;"",'Gr 5'!$G$9,"")</f>
        <v>0</v>
      </c>
      <c r="X54" s="175">
        <f>IF('Gr 5'!$E$4&lt;&gt;"",'Gr 5'!$E$4,"")</f>
        <v>3</v>
      </c>
      <c r="Y54" s="176" t="str">
        <f t="shared" ref="Y54:Y60" si="72">IF(Z54&lt;&gt;"",":","")</f>
        <v>:</v>
      </c>
      <c r="Z54" s="177">
        <f>IF('Gr 5'!$G$4&lt;&gt;"",'Gr 5'!$G$4,"")</f>
        <v>0</v>
      </c>
      <c r="AA54" s="178">
        <f>IF(C54&gt;E54,1)+IF(F54&gt;H54,1)+IF(I54&gt;K54,1)+IF(L54&gt;N54,1)+IF(O54&gt;Q54,1)+IF(R54&gt;T54,1)+IF(U54&gt;W54,1)+IF(X54&gt;Z54,1)</f>
        <v>4</v>
      </c>
      <c r="AB54" s="179" t="str">
        <f t="shared" ref="AB54" si="73">IF(AC54&lt;&gt;"",":","")</f>
        <v>:</v>
      </c>
      <c r="AC54" s="180">
        <f>IF(E54&gt;C54,1)+IF(H54&gt;F54,1)+IF(K54&gt;I54,1)+IF(N54&gt;L54,1)+IF(Q54&gt;O54,1)+IF(T54&gt;R54,1)+IF(W54&gt;U54,1)+IF(Z54&gt;X54,1)</f>
        <v>3</v>
      </c>
      <c r="AD54" s="181">
        <f>SUM(C54,F54,I54,L54,O54,R54,U54,X54)</f>
        <v>14</v>
      </c>
      <c r="AE54" s="179" t="s">
        <v>11</v>
      </c>
      <c r="AF54" s="179">
        <f>SUM(E54,H54,K54,N54,Q54,T54,W54,Z54)</f>
        <v>9</v>
      </c>
      <c r="AG54" s="182">
        <f>IF(AA54+AC54&gt;0,RANK(sonuc!AI54,sonuc!AI$54:AI$61),"")</f>
        <v>4</v>
      </c>
      <c r="AH54" s="189" t="e">
        <f>#REF!</f>
        <v>#REF!</v>
      </c>
      <c r="AI54" s="184">
        <f>(sonuc!AA54*1000+sonuc!AC54*200+(sonuc!AD54-sonuc!AF54)*20)</f>
        <v>4700</v>
      </c>
      <c r="AJ54" s="109">
        <f>IF(AA54+AC54&gt;0,sonuc!AA54+sonuc!AC54,"")</f>
        <v>7</v>
      </c>
      <c r="AK54" s="147"/>
    </row>
    <row r="55" spans="1:38" ht="18.75">
      <c r="A55" s="201">
        <v>2</v>
      </c>
      <c r="B55" s="209" t="s">
        <v>96</v>
      </c>
      <c r="C55" s="203">
        <f>+H54</f>
        <v>3</v>
      </c>
      <c r="D55" s="21" t="str">
        <f>IF(E55&lt;&gt;"",":","")</f>
        <v>:</v>
      </c>
      <c r="E55" s="19">
        <f>+F54</f>
        <v>0</v>
      </c>
      <c r="F55" s="37"/>
      <c r="G55" s="38"/>
      <c r="H55" s="39"/>
      <c r="I55" s="20">
        <f>IF('Gr 5'!$N$5&lt;&gt;"",'Gr 5'!$N$5,"")</f>
        <v>2</v>
      </c>
      <c r="J55" s="21" t="str">
        <f>IF(K55&lt;&gt;"",":","")</f>
        <v>:</v>
      </c>
      <c r="K55" s="22">
        <f>IF('Gr 5'!$P$5&lt;&gt;"",'Gr 5'!$P$5,"")</f>
        <v>3</v>
      </c>
      <c r="L55" s="20">
        <f>IF('Gr 5'!$N$15&lt;&gt;"",'Gr 5'!$N$15,"")</f>
        <v>3</v>
      </c>
      <c r="M55" s="21" t="str">
        <f>IF($N$5&lt;&gt;"",":","")</f>
        <v>:</v>
      </c>
      <c r="N55" s="22">
        <f>IF('Gr 5'!$P$15&lt;&gt;"",'Gr 5'!$P$15,"")</f>
        <v>0</v>
      </c>
      <c r="O55" s="20">
        <f>IF('Gr 5'!$E$15&lt;&gt;"",'Gr 5'!$E$15,"")</f>
        <v>3</v>
      </c>
      <c r="P55" s="21" t="str">
        <f>IF(Q55&lt;&gt;"",":","")</f>
        <v>:</v>
      </c>
      <c r="Q55" s="22">
        <f>IF('Gr 5'!$G$15&lt;&gt;"",'Gr 5'!$G$15,"")</f>
        <v>0</v>
      </c>
      <c r="R55" s="20">
        <f>IF('Gr 5'!$E$10&lt;&gt;"",'Gr 5'!$E$10,"")</f>
        <v>3</v>
      </c>
      <c r="S55" s="21" t="str">
        <f>IF(T55&lt;&gt;"",":","")</f>
        <v>:</v>
      </c>
      <c r="T55" s="22">
        <f>IF('Gr 5'!$G$10&lt;&gt;"",'Gr 5'!$G$10,"")</f>
        <v>1</v>
      </c>
      <c r="U55" s="20">
        <f>IF('Gr 5'!$E$5&lt;&gt;"",'Gr 5'!$E$5,"")</f>
        <v>3</v>
      </c>
      <c r="V55" s="21" t="str">
        <f t="shared" si="71"/>
        <v>:</v>
      </c>
      <c r="W55" s="22">
        <f>IF('Gr 5'!$G$5&lt;&gt;"",'Gr 5'!$G$5,"")</f>
        <v>0</v>
      </c>
      <c r="X55" s="20">
        <f>IF('Gr 5'!$E$20&lt;&gt;"",'Gr 5'!$E$20,"")</f>
        <v>3</v>
      </c>
      <c r="Y55" s="21" t="str">
        <f t="shared" si="72"/>
        <v>:</v>
      </c>
      <c r="Z55" s="22">
        <f>IF('Gr 5'!$G$20&lt;&gt;"",'Gr 5'!$G$20,"")</f>
        <v>0</v>
      </c>
      <c r="AA55" s="150">
        <f t="shared" ref="AA55:AA61" si="74">IF(C55&gt;E55,1)+IF(F55&gt;H55,1)+IF(I55&gt;K55,1)+IF(L55&gt;N55,1)+IF(O55&gt;Q55,1)+IF(R55&gt;T55,1)+IF(U55&gt;W55,1)+IF(X55&gt;Z55,1)</f>
        <v>6</v>
      </c>
      <c r="AB55" s="151" t="str">
        <f t="shared" ref="AB55:AB61" si="75">IF(AC55&lt;&gt;"",":","")</f>
        <v>:</v>
      </c>
      <c r="AC55" s="152">
        <f t="shared" ref="AC55:AC61" si="76">IF(E55&gt;C55,1)+IF(H55&gt;F55,1)+IF(K55&gt;I55,1)+IF(N55&gt;L55,1)+IF(Q55&gt;O55,1)+IF(T55&gt;R55,1)+IF(W55&gt;U55,1)+IF(Z55&gt;X55,1)</f>
        <v>1</v>
      </c>
      <c r="AD55" s="153">
        <f t="shared" ref="AD55:AD61" si="77">SUM(C55,F55,I55,L55,O55,R55,U55,X55)</f>
        <v>20</v>
      </c>
      <c r="AE55" s="151" t="s">
        <v>11</v>
      </c>
      <c r="AF55" s="151">
        <f t="shared" ref="AF55:AF61" si="78">SUM(E55,H55,K55,N55,Q55,T55,W55,Z55)</f>
        <v>4</v>
      </c>
      <c r="AG55" s="28">
        <f>IF(AA55+AC55&gt;0,RANK(sonuc!AI55,sonuc!AI$54:AI$61),"")</f>
        <v>1</v>
      </c>
      <c r="AH55" s="156" t="e">
        <f>#REF!</f>
        <v>#REF!</v>
      </c>
      <c r="AI55" s="155">
        <f>(sonuc!AA55*1000+sonuc!AC55*200+(sonuc!AD55-sonuc!AF55)*20)</f>
        <v>6520</v>
      </c>
      <c r="AJ55" s="109">
        <f>IF(AA55+AC55&gt;0,sonuc!AA55+sonuc!AC55,"")</f>
        <v>7</v>
      </c>
      <c r="AK55" s="147"/>
    </row>
    <row r="56" spans="1:38" ht="18.75">
      <c r="A56" s="201">
        <v>3</v>
      </c>
      <c r="B56" s="209" t="s">
        <v>101</v>
      </c>
      <c r="C56" s="203">
        <f>+K54</f>
        <v>0</v>
      </c>
      <c r="D56" s="29" t="str">
        <f>IF(E56&lt;&gt;"",":","")</f>
        <v>:</v>
      </c>
      <c r="E56" s="19">
        <f>+I54</f>
        <v>3</v>
      </c>
      <c r="F56" s="20">
        <f>+K55</f>
        <v>3</v>
      </c>
      <c r="G56" s="21" t="str">
        <f t="shared" ref="G56:G61" si="79">IF(H56&lt;&gt;"",":","")</f>
        <v>:</v>
      </c>
      <c r="H56" s="22">
        <f>+I55</f>
        <v>2</v>
      </c>
      <c r="I56" s="37"/>
      <c r="J56" s="38"/>
      <c r="K56" s="39"/>
      <c r="L56" s="20">
        <f>IF('Gr 5'!$P$11&lt;&gt;"",'Gr 5'!$P$11,"")</f>
        <v>3</v>
      </c>
      <c r="M56" s="21" t="str">
        <f>IF($N$6&lt;&gt;"",":","")</f>
        <v>:</v>
      </c>
      <c r="N56" s="22">
        <f>IF('Gr 5'!$N$11&lt;&gt;"",'Gr 5'!$N$11,"")</f>
        <v>2</v>
      </c>
      <c r="O56" s="20">
        <f>IF('Gr 5'!$E$11&lt;&gt;"",'Gr 5'!$E$11,"")</f>
        <v>3</v>
      </c>
      <c r="P56" s="21" t="str">
        <f>IF(Q56&lt;&gt;"",":","")</f>
        <v>:</v>
      </c>
      <c r="Q56" s="22">
        <f>IF('Gr 5'!$G$11&lt;&gt;"",'Gr 5'!$G$11,"")</f>
        <v>0</v>
      </c>
      <c r="R56" s="20">
        <f>IF('Gr 5'!$E$6&lt;&gt;"",'Gr 5'!$E$6,"")</f>
        <v>3</v>
      </c>
      <c r="S56" s="21" t="str">
        <f>IF(T56&lt;&gt;"",":","")</f>
        <v>:</v>
      </c>
      <c r="T56" s="22">
        <f>IF('Gr 5'!$G$6&lt;&gt;"",'Gr 5'!$G$6,"")</f>
        <v>0</v>
      </c>
      <c r="U56" s="20">
        <f>IF('Gr 5'!$E$21&lt;&gt;"",'Gr 5'!$E$21,"")</f>
        <v>3</v>
      </c>
      <c r="V56" s="21" t="str">
        <f t="shared" si="71"/>
        <v>:</v>
      </c>
      <c r="W56" s="22">
        <f>IF('Gr 5'!$G$21&lt;&gt;"",'Gr 5'!$G$21,"")</f>
        <v>0</v>
      </c>
      <c r="X56" s="20">
        <f>IF('Gr 5'!$E$16&lt;&gt;"",'Gr 5'!$E$16,"")</f>
        <v>2</v>
      </c>
      <c r="Y56" s="21" t="str">
        <f t="shared" si="72"/>
        <v>:</v>
      </c>
      <c r="Z56" s="22">
        <f>IF('Gr 5'!$G$16&lt;&gt;"",'Gr 5'!$G$16,"")</f>
        <v>3</v>
      </c>
      <c r="AA56" s="150">
        <f t="shared" si="74"/>
        <v>5</v>
      </c>
      <c r="AB56" s="151" t="str">
        <f t="shared" si="75"/>
        <v>:</v>
      </c>
      <c r="AC56" s="152">
        <f t="shared" si="76"/>
        <v>2</v>
      </c>
      <c r="AD56" s="153">
        <f t="shared" si="77"/>
        <v>17</v>
      </c>
      <c r="AE56" s="151" t="s">
        <v>11</v>
      </c>
      <c r="AF56" s="151">
        <f t="shared" si="78"/>
        <v>10</v>
      </c>
      <c r="AG56" s="28">
        <f>IF(AA56+AC56&gt;0,RANK(sonuc!AI56,sonuc!AI$54:AI$61),"")</f>
        <v>3</v>
      </c>
      <c r="AH56" s="156" t="e">
        <f>#REF!</f>
        <v>#REF!</v>
      </c>
      <c r="AI56" s="155">
        <f>(sonuc!AA56*1000+sonuc!AC56*200+(sonuc!AD56-sonuc!AF56)*20)</f>
        <v>5540</v>
      </c>
      <c r="AJ56" s="109">
        <f>IF(AA56+AC56&gt;0,sonuc!AA56+sonuc!AC56,"")</f>
        <v>7</v>
      </c>
      <c r="AK56" s="147"/>
    </row>
    <row r="57" spans="1:38" ht="18.75">
      <c r="A57" s="201">
        <v>4</v>
      </c>
      <c r="B57" s="212" t="s">
        <v>110</v>
      </c>
      <c r="C57" s="203">
        <f>+N54</f>
        <v>3</v>
      </c>
      <c r="D57" s="21" t="str">
        <f>IF(E57&lt;&gt;"",":","")</f>
        <v>:</v>
      </c>
      <c r="E57" s="19">
        <f>+L54</f>
        <v>2</v>
      </c>
      <c r="F57" s="18">
        <f>+N55</f>
        <v>0</v>
      </c>
      <c r="G57" s="21" t="str">
        <f t="shared" si="79"/>
        <v>:</v>
      </c>
      <c r="H57" s="19">
        <f>+L55</f>
        <v>3</v>
      </c>
      <c r="I57" s="18">
        <f>+N56</f>
        <v>2</v>
      </c>
      <c r="J57" s="21" t="str">
        <f t="shared" ref="J57:J61" si="80">IF(K57&lt;&gt;"",":","")</f>
        <v>:</v>
      </c>
      <c r="K57" s="19">
        <f>+L56</f>
        <v>3</v>
      </c>
      <c r="L57" s="37"/>
      <c r="M57" s="38"/>
      <c r="N57" s="39"/>
      <c r="O57" s="20">
        <f>IF('Gr 5'!$E$7&lt;&gt;"",'Gr 5'!$E$7,"")</f>
        <v>3</v>
      </c>
      <c r="P57" s="21" t="str">
        <f>IF(Q57&lt;&gt;"",":","")</f>
        <v>:</v>
      </c>
      <c r="Q57" s="22">
        <f>IF('Gr 5'!$G$7&lt;&gt;"",'Gr 5'!$G$7,"")</f>
        <v>0</v>
      </c>
      <c r="R57" s="20">
        <f>IF('Gr 5'!$E$22&lt;&gt;"",'Gr 5'!$E$22,"")</f>
        <v>0</v>
      </c>
      <c r="S57" s="21" t="str">
        <f>IF(T57&lt;&gt;"",":","")</f>
        <v>:</v>
      </c>
      <c r="T57" s="22">
        <f>IF('Gr 5'!$G$22&lt;&gt;"",'Gr 5'!$G$22,"")</f>
        <v>3</v>
      </c>
      <c r="U57" s="20">
        <f>IF('Gr 5'!$E$17&lt;&gt;"",'Gr 5'!$E$17,"")</f>
        <v>3</v>
      </c>
      <c r="V57" s="21" t="str">
        <f t="shared" si="71"/>
        <v>:</v>
      </c>
      <c r="W57" s="22">
        <f>IF('Gr 5'!$G$17&lt;&gt;"",'Gr 5'!$G$17,"")</f>
        <v>0</v>
      </c>
      <c r="X57" s="20">
        <f>IF('Gr 5'!$E$12&lt;&gt;"",'Gr 5'!$E$12,"")</f>
        <v>3</v>
      </c>
      <c r="Y57" s="21" t="str">
        <f t="shared" si="72"/>
        <v>:</v>
      </c>
      <c r="Z57" s="22">
        <f>IF('Gr 5'!$G$12&lt;&gt;"",'Gr 5'!$G$12,"")</f>
        <v>0</v>
      </c>
      <c r="AA57" s="150">
        <f t="shared" si="74"/>
        <v>4</v>
      </c>
      <c r="AB57" s="151" t="str">
        <f t="shared" si="75"/>
        <v>:</v>
      </c>
      <c r="AC57" s="152">
        <f t="shared" si="76"/>
        <v>3</v>
      </c>
      <c r="AD57" s="153">
        <f t="shared" si="77"/>
        <v>14</v>
      </c>
      <c r="AE57" s="151" t="s">
        <v>11</v>
      </c>
      <c r="AF57" s="151">
        <f t="shared" si="78"/>
        <v>11</v>
      </c>
      <c r="AG57" s="28">
        <f>IF(AA57+AC57&gt;0,RANK(sonuc!AI57,sonuc!AI$54:AI$61),"")</f>
        <v>5</v>
      </c>
      <c r="AH57" s="156" t="e">
        <f>#REF!</f>
        <v>#REF!</v>
      </c>
      <c r="AI57" s="155">
        <f>(sonuc!AA57*1000+sonuc!AC57*200+(sonuc!AD57-sonuc!AF57)*20)</f>
        <v>4660</v>
      </c>
      <c r="AJ57" s="109">
        <f>IF(AA57+AC57&gt;0,sonuc!AA57+sonuc!AC57,"")</f>
        <v>7</v>
      </c>
    </row>
    <row r="58" spans="1:38" ht="18.75">
      <c r="A58" s="201">
        <v>5</v>
      </c>
      <c r="B58" s="285" t="s">
        <v>111</v>
      </c>
      <c r="C58" s="286">
        <f>+Q54</f>
        <v>0</v>
      </c>
      <c r="D58" s="287" t="str">
        <f t="shared" ref="D58:D61" si="81">IF(E58&lt;&gt;"",":","")</f>
        <v>:</v>
      </c>
      <c r="E58" s="243">
        <f>+O54</f>
        <v>3</v>
      </c>
      <c r="F58" s="247">
        <f>+Q55</f>
        <v>0</v>
      </c>
      <c r="G58" s="242" t="str">
        <f t="shared" si="79"/>
        <v>:</v>
      </c>
      <c r="H58" s="248">
        <f>+O55</f>
        <v>3</v>
      </c>
      <c r="I58" s="247">
        <f>+Q56</f>
        <v>0</v>
      </c>
      <c r="J58" s="242" t="str">
        <f t="shared" si="80"/>
        <v>:</v>
      </c>
      <c r="K58" s="243">
        <f>+O56</f>
        <v>3</v>
      </c>
      <c r="L58" s="247">
        <f>+Q57</f>
        <v>0</v>
      </c>
      <c r="M58" s="242" t="str">
        <f t="shared" ref="M58:M61" si="82">IF(N58&lt;&gt;"",":","")</f>
        <v>:</v>
      </c>
      <c r="N58" s="248">
        <f>+O57</f>
        <v>3</v>
      </c>
      <c r="O58" s="244"/>
      <c r="P58" s="245"/>
      <c r="Q58" s="246"/>
      <c r="R58" s="247">
        <f>IF('Gr 5'!$N$7&lt;&gt;"",'Gr 5'!$N$7,"")</f>
        <v>0</v>
      </c>
      <c r="S58" s="242" t="str">
        <f>IF(T58&lt;&gt;"",":","")</f>
        <v>:</v>
      </c>
      <c r="T58" s="248">
        <f>IF('Gr 5'!$P$7&lt;&gt;"",'Gr 5'!$P$7,"")</f>
        <v>3</v>
      </c>
      <c r="U58" s="247" t="str">
        <f>IF('Gr 5'!$P$12&lt;&gt;"",'Gr 5'!$P$12,"")</f>
        <v/>
      </c>
      <c r="V58" s="242" t="str">
        <f t="shared" si="71"/>
        <v/>
      </c>
      <c r="W58" s="248" t="str">
        <f>IF('Gr 5'!$N$12&lt;&gt;"",'Gr 5'!$N$12,"")</f>
        <v/>
      </c>
      <c r="X58" s="247">
        <f>IF('Gr 5'!$P$16&lt;&gt;"",'Gr 5'!$P$16,"")</f>
        <v>0</v>
      </c>
      <c r="Y58" s="242" t="str">
        <f t="shared" si="72"/>
        <v>:</v>
      </c>
      <c r="Z58" s="248">
        <f>IF('Gr 5'!$N$16&lt;&gt;"",'Gr 5'!$N$16,"")</f>
        <v>3</v>
      </c>
      <c r="AA58" s="250">
        <f t="shared" si="74"/>
        <v>0</v>
      </c>
      <c r="AB58" s="251" t="str">
        <f t="shared" si="75"/>
        <v>:</v>
      </c>
      <c r="AC58" s="252">
        <f t="shared" si="76"/>
        <v>6</v>
      </c>
      <c r="AD58" s="253">
        <f t="shared" si="77"/>
        <v>0</v>
      </c>
      <c r="AE58" s="251" t="s">
        <v>11</v>
      </c>
      <c r="AF58" s="251">
        <f t="shared" si="78"/>
        <v>18</v>
      </c>
      <c r="AG58" s="254">
        <f>IF(AA58+AC58&gt;0,RANK(sonuc!AI58,sonuc!AI$54:AI$61),"")</f>
        <v>7</v>
      </c>
      <c r="AH58" s="288" t="e">
        <f>#REF!</f>
        <v>#REF!</v>
      </c>
      <c r="AI58" s="256">
        <f>(sonuc!AA58*1000+sonuc!AC58*200+(sonuc!AD58-sonuc!AF58)*20)</f>
        <v>840</v>
      </c>
      <c r="AJ58" s="109">
        <f>IF(AA58+AC58&gt;0,sonuc!AA58+sonuc!AC58,"")</f>
        <v>6</v>
      </c>
    </row>
    <row r="59" spans="1:38" ht="18.75">
      <c r="A59" s="201">
        <v>6</v>
      </c>
      <c r="B59" s="210" t="s">
        <v>100</v>
      </c>
      <c r="C59" s="203">
        <f>+T54</f>
        <v>3</v>
      </c>
      <c r="D59" s="21" t="str">
        <f t="shared" si="81"/>
        <v>:</v>
      </c>
      <c r="E59" s="19">
        <f>+R54</f>
        <v>0</v>
      </c>
      <c r="F59" s="18">
        <f>+T55</f>
        <v>1</v>
      </c>
      <c r="G59" s="21" t="str">
        <f t="shared" si="79"/>
        <v>:</v>
      </c>
      <c r="H59" s="19">
        <f>+R55</f>
        <v>3</v>
      </c>
      <c r="I59" s="18">
        <f>+T56</f>
        <v>0</v>
      </c>
      <c r="J59" s="21" t="str">
        <f t="shared" si="80"/>
        <v>:</v>
      </c>
      <c r="K59" s="19">
        <f>+R56</f>
        <v>3</v>
      </c>
      <c r="L59" s="18">
        <f>+T57</f>
        <v>3</v>
      </c>
      <c r="M59" s="21" t="str">
        <f>IF(N59&lt;&gt;"",":","")</f>
        <v>:</v>
      </c>
      <c r="N59" s="19">
        <f>+R57</f>
        <v>0</v>
      </c>
      <c r="O59" s="18">
        <f>+T58</f>
        <v>3</v>
      </c>
      <c r="P59" s="21" t="str">
        <f t="shared" ref="P59:P61" si="83">IF(Q59&lt;&gt;"",":","")</f>
        <v>:</v>
      </c>
      <c r="Q59" s="19">
        <f>+R58</f>
        <v>0</v>
      </c>
      <c r="R59" s="37"/>
      <c r="S59" s="38"/>
      <c r="T59" s="39"/>
      <c r="U59" s="20">
        <f>IF('Gr 5'!$P$17&lt;&gt;"",'Gr 5'!$P$17,"")</f>
        <v>3</v>
      </c>
      <c r="V59" s="21" t="str">
        <f t="shared" si="71"/>
        <v>:</v>
      </c>
      <c r="W59" s="22">
        <f>IF('Gr 5'!$N$17&lt;&gt;"",'Gr 5'!$N$17,"")</f>
        <v>0</v>
      </c>
      <c r="X59" s="20">
        <f>IF('Gr 5'!$P$10&lt;&gt;"",'Gr 5'!$P$10,"")</f>
        <v>3</v>
      </c>
      <c r="Y59" s="21" t="str">
        <f t="shared" si="72"/>
        <v>:</v>
      </c>
      <c r="Z59" s="22">
        <f>IF('Gr 5'!$N$10&lt;&gt;"",'Gr 5'!$N$10,"")</f>
        <v>0</v>
      </c>
      <c r="AA59" s="150">
        <f t="shared" si="74"/>
        <v>5</v>
      </c>
      <c r="AB59" s="151" t="str">
        <f t="shared" si="75"/>
        <v>:</v>
      </c>
      <c r="AC59" s="152">
        <f t="shared" si="76"/>
        <v>2</v>
      </c>
      <c r="AD59" s="153">
        <f t="shared" si="77"/>
        <v>16</v>
      </c>
      <c r="AE59" s="151" t="s">
        <v>11</v>
      </c>
      <c r="AF59" s="151">
        <f t="shared" si="78"/>
        <v>6</v>
      </c>
      <c r="AG59" s="28">
        <f>IF(AA59+AC59&gt;0,RANK(sonuc!AI59,sonuc!AI$54:AI$61),"")</f>
        <v>2</v>
      </c>
      <c r="AH59" s="156" t="e">
        <f>#REF!</f>
        <v>#REF!</v>
      </c>
      <c r="AI59" s="155">
        <f>(sonuc!AA59*1000+sonuc!AC59*200+(sonuc!AD59-sonuc!AF59)*20)</f>
        <v>5600</v>
      </c>
      <c r="AJ59" s="109">
        <f>IF(AA59+AC59&gt;0,sonuc!AA59+sonuc!AC59,"")</f>
        <v>7</v>
      </c>
    </row>
    <row r="60" spans="1:38" ht="18.75">
      <c r="A60" s="201">
        <v>7</v>
      </c>
      <c r="B60" s="289" t="s">
        <v>117</v>
      </c>
      <c r="C60" s="286">
        <f>+W54</f>
        <v>0</v>
      </c>
      <c r="D60" s="287" t="str">
        <f t="shared" si="81"/>
        <v>:</v>
      </c>
      <c r="E60" s="243">
        <f>+U54</f>
        <v>3</v>
      </c>
      <c r="F60" s="247">
        <f>+W55</f>
        <v>0</v>
      </c>
      <c r="G60" s="242" t="str">
        <f t="shared" si="79"/>
        <v>:</v>
      </c>
      <c r="H60" s="248">
        <f>+U55</f>
        <v>3</v>
      </c>
      <c r="I60" s="247">
        <f>+W56</f>
        <v>0</v>
      </c>
      <c r="J60" s="242" t="str">
        <f t="shared" si="80"/>
        <v>:</v>
      </c>
      <c r="K60" s="248">
        <f>+U56</f>
        <v>3</v>
      </c>
      <c r="L60" s="247">
        <f>+W57</f>
        <v>0</v>
      </c>
      <c r="M60" s="242" t="str">
        <f t="shared" si="82"/>
        <v>:</v>
      </c>
      <c r="N60" s="248">
        <f>+U57</f>
        <v>3</v>
      </c>
      <c r="O60" s="247" t="str">
        <f>+W58</f>
        <v/>
      </c>
      <c r="P60" s="242" t="str">
        <f t="shared" si="83"/>
        <v/>
      </c>
      <c r="Q60" s="248" t="str">
        <f>+U58</f>
        <v/>
      </c>
      <c r="R60" s="247">
        <f>+W59</f>
        <v>0</v>
      </c>
      <c r="S60" s="242" t="str">
        <f t="shared" ref="S60:S61" si="84">IF(T60&lt;&gt;"",":","")</f>
        <v>:</v>
      </c>
      <c r="T60" s="248">
        <f>+U59</f>
        <v>3</v>
      </c>
      <c r="U60" s="244"/>
      <c r="V60" s="245"/>
      <c r="W60" s="246"/>
      <c r="X60" s="247">
        <f>IF('Gr 5'!$P$6&lt;&gt;"",'Gr 5'!$P$6,"")</f>
        <v>0</v>
      </c>
      <c r="Y60" s="242" t="str">
        <f t="shared" si="72"/>
        <v>:</v>
      </c>
      <c r="Z60" s="248">
        <f>IF('Gr 5'!$N$6&lt;&gt;"",'Gr 5'!$N$6,"")</f>
        <v>3</v>
      </c>
      <c r="AA60" s="250">
        <f t="shared" si="74"/>
        <v>0</v>
      </c>
      <c r="AB60" s="251" t="str">
        <f t="shared" si="75"/>
        <v>:</v>
      </c>
      <c r="AC60" s="252">
        <f t="shared" si="76"/>
        <v>6</v>
      </c>
      <c r="AD60" s="253">
        <f t="shared" si="77"/>
        <v>0</v>
      </c>
      <c r="AE60" s="251" t="s">
        <v>11</v>
      </c>
      <c r="AF60" s="251">
        <f t="shared" si="78"/>
        <v>18</v>
      </c>
      <c r="AG60" s="254">
        <f>IF(AA60+AC60&gt;0,RANK(sonuc!AI60,sonuc!AI$54:AI$61),"")</f>
        <v>7</v>
      </c>
      <c r="AH60" s="288" t="e">
        <f>#REF!</f>
        <v>#REF!</v>
      </c>
      <c r="AI60" s="256">
        <f>(sonuc!AA60*1000+sonuc!AC60*200+(sonuc!AD60-sonuc!AF60)*20)</f>
        <v>840</v>
      </c>
      <c r="AJ60" s="109">
        <f>IF(AA60+AC60&gt;0,sonuc!AA60+sonuc!AC60,"")</f>
        <v>6</v>
      </c>
      <c r="AK60" s="147"/>
    </row>
    <row r="61" spans="1:38" ht="19.5" thickBot="1">
      <c r="A61" s="202">
        <v>8</v>
      </c>
      <c r="B61" s="240" t="s">
        <v>118</v>
      </c>
      <c r="C61" s="204">
        <f>+Z54</f>
        <v>0</v>
      </c>
      <c r="D61" s="58" t="str">
        <f t="shared" si="81"/>
        <v>:</v>
      </c>
      <c r="E61" s="59">
        <f>+X54</f>
        <v>3</v>
      </c>
      <c r="F61" s="57">
        <f>+Z55</f>
        <v>0</v>
      </c>
      <c r="G61" s="58" t="str">
        <f t="shared" si="79"/>
        <v>:</v>
      </c>
      <c r="H61" s="59">
        <f>+X55</f>
        <v>3</v>
      </c>
      <c r="I61" s="57">
        <f>+Z56</f>
        <v>3</v>
      </c>
      <c r="J61" s="58" t="str">
        <f t="shared" si="80"/>
        <v>:</v>
      </c>
      <c r="K61" s="59">
        <f>+X56</f>
        <v>2</v>
      </c>
      <c r="L61" s="57">
        <f>+Z57</f>
        <v>0</v>
      </c>
      <c r="M61" s="58" t="str">
        <f t="shared" si="82"/>
        <v>:</v>
      </c>
      <c r="N61" s="59">
        <f>+X57</f>
        <v>3</v>
      </c>
      <c r="O61" s="57">
        <f>+Z58</f>
        <v>3</v>
      </c>
      <c r="P61" s="58" t="str">
        <f t="shared" si="83"/>
        <v>:</v>
      </c>
      <c r="Q61" s="59">
        <f>+X58</f>
        <v>0</v>
      </c>
      <c r="R61" s="57">
        <f>+Z59</f>
        <v>0</v>
      </c>
      <c r="S61" s="58" t="str">
        <f t="shared" si="84"/>
        <v>:</v>
      </c>
      <c r="T61" s="59">
        <f>+X59</f>
        <v>3</v>
      </c>
      <c r="U61" s="57">
        <f>+Z60</f>
        <v>3</v>
      </c>
      <c r="V61" s="58" t="str">
        <f>IF(W61&lt;&gt;"",":","")</f>
        <v>:</v>
      </c>
      <c r="W61" s="59">
        <f>+X60</f>
        <v>0</v>
      </c>
      <c r="X61" s="60"/>
      <c r="Y61" s="61"/>
      <c r="Z61" s="62"/>
      <c r="AA61" s="160">
        <f t="shared" si="74"/>
        <v>3</v>
      </c>
      <c r="AB61" s="161" t="str">
        <f t="shared" si="75"/>
        <v>:</v>
      </c>
      <c r="AC61" s="162">
        <f t="shared" si="76"/>
        <v>4</v>
      </c>
      <c r="AD61" s="163">
        <f t="shared" si="77"/>
        <v>9</v>
      </c>
      <c r="AE61" s="161" t="s">
        <v>11</v>
      </c>
      <c r="AF61" s="161">
        <f t="shared" si="78"/>
        <v>14</v>
      </c>
      <c r="AG61" s="68">
        <f>IF(AA61+AC61&gt;0,RANK(sonuc!AI61,sonuc!AI$54:AI$61),"")</f>
        <v>6</v>
      </c>
      <c r="AH61" s="164" t="e">
        <f>#REF!</f>
        <v>#REF!</v>
      </c>
      <c r="AI61" s="159">
        <f>(sonuc!AA61*1000+sonuc!AC61*200+(sonuc!AD61-sonuc!AF61)*20)</f>
        <v>3700</v>
      </c>
      <c r="AJ61" s="109">
        <f>IF(AA61+AC61&gt;0,sonuc!AA61+sonuc!AC61,"")</f>
        <v>7</v>
      </c>
    </row>
    <row r="62" spans="1:38" ht="19.5" thickBot="1">
      <c r="A62" s="309" t="s">
        <v>28</v>
      </c>
      <c r="B62" s="310"/>
      <c r="C62" s="310"/>
      <c r="D62" s="310"/>
      <c r="E62" s="310"/>
      <c r="F62" s="310"/>
      <c r="G62" s="310"/>
      <c r="H62" s="310"/>
      <c r="I62" s="310"/>
      <c r="J62" s="310"/>
      <c r="K62" s="310"/>
      <c r="L62" s="310"/>
      <c r="M62" s="310"/>
      <c r="N62" s="310"/>
      <c r="O62" s="310"/>
      <c r="P62" s="310"/>
      <c r="Q62" s="310"/>
      <c r="R62" s="310"/>
      <c r="S62" s="310"/>
      <c r="T62" s="310"/>
      <c r="U62" s="310"/>
      <c r="V62" s="310"/>
      <c r="W62" s="310"/>
      <c r="X62" s="310"/>
      <c r="Y62" s="310"/>
      <c r="Z62" s="310"/>
      <c r="AA62" s="310"/>
      <c r="AB62" s="310"/>
      <c r="AC62" s="310"/>
      <c r="AD62" s="310"/>
      <c r="AE62" s="310"/>
      <c r="AF62" s="310"/>
      <c r="AG62" s="310"/>
      <c r="AH62" s="310"/>
      <c r="AI62" s="311"/>
      <c r="AJ62" s="109"/>
    </row>
    <row r="63" spans="1:38" ht="16.5" thickBot="1">
      <c r="A63" s="165" t="s">
        <v>0</v>
      </c>
      <c r="B63" s="166" t="s">
        <v>1</v>
      </c>
      <c r="C63" s="303">
        <v>1</v>
      </c>
      <c r="D63" s="304"/>
      <c r="E63" s="305"/>
      <c r="F63" s="303">
        <v>2</v>
      </c>
      <c r="G63" s="304"/>
      <c r="H63" s="305"/>
      <c r="I63" s="303">
        <v>3</v>
      </c>
      <c r="J63" s="304"/>
      <c r="K63" s="305"/>
      <c r="L63" s="303">
        <v>4</v>
      </c>
      <c r="M63" s="304"/>
      <c r="N63" s="305"/>
      <c r="O63" s="303">
        <v>5</v>
      </c>
      <c r="P63" s="304"/>
      <c r="Q63" s="305"/>
      <c r="R63" s="303">
        <v>6</v>
      </c>
      <c r="S63" s="304"/>
      <c r="T63" s="305"/>
      <c r="U63" s="303">
        <v>7</v>
      </c>
      <c r="V63" s="304"/>
      <c r="W63" s="305"/>
      <c r="X63" s="303">
        <v>8</v>
      </c>
      <c r="Y63" s="304"/>
      <c r="Z63" s="305"/>
      <c r="AA63" s="300" t="s">
        <v>10</v>
      </c>
      <c r="AB63" s="301"/>
      <c r="AC63" s="302"/>
      <c r="AD63" s="300" t="s">
        <v>48</v>
      </c>
      <c r="AE63" s="301"/>
      <c r="AF63" s="316"/>
      <c r="AG63" s="186" t="s">
        <v>33</v>
      </c>
      <c r="AH63" s="187" t="e">
        <f>AH53</f>
        <v>#REF!</v>
      </c>
      <c r="AI63" s="188" t="s">
        <v>51</v>
      </c>
      <c r="AJ63" s="103" t="s">
        <v>52</v>
      </c>
    </row>
    <row r="64" spans="1:38" ht="18.75">
      <c r="A64" s="170">
        <v>1</v>
      </c>
      <c r="B64" s="233" t="s">
        <v>120</v>
      </c>
      <c r="C64" s="172"/>
      <c r="D64" s="173"/>
      <c r="E64" s="174"/>
      <c r="F64" s="175">
        <f>IF('Gr 6'!$N$9&lt;&gt;"",'Gr 6'!$N$9,"")</f>
        <v>1</v>
      </c>
      <c r="G64" s="176" t="str">
        <f>IF(H64&lt;&gt;"",":","")</f>
        <v>:</v>
      </c>
      <c r="H64" s="177">
        <f>IF('Gr 6'!$P$9&lt;&gt;"",'Gr 6'!$P$9,"")</f>
        <v>3</v>
      </c>
      <c r="I64" s="175">
        <f>IF('Gr 6'!$N$14&lt;&gt;"",'Gr 6'!$N$14,"")</f>
        <v>0</v>
      </c>
      <c r="J64" s="176" t="str">
        <f>IF(K64&lt;&gt;"",":","")</f>
        <v>:</v>
      </c>
      <c r="K64" s="177">
        <f>IF('Gr 6'!$P$14&lt;&gt;"",'Gr 6'!$P$14,"")</f>
        <v>3</v>
      </c>
      <c r="L64" s="175">
        <f>IF('Gr 6'!$N$4&lt;&gt;"",'Gr 6'!$N$4,"")</f>
        <v>3</v>
      </c>
      <c r="M64" s="176" t="str">
        <f>IF($N$4&lt;&gt;"",":","")</f>
        <v>:</v>
      </c>
      <c r="N64" s="177">
        <f>IF('Gr 6'!$P$4&lt;&gt;"",'Gr 6'!$P$4,"")</f>
        <v>0</v>
      </c>
      <c r="O64" s="175">
        <f>IF('Gr 6'!$E$19&lt;&gt;"",'Gr 6'!$E$19,"")</f>
        <v>3</v>
      </c>
      <c r="P64" s="176" t="str">
        <f>IF(Q64&lt;&gt;"",":","")</f>
        <v>:</v>
      </c>
      <c r="Q64" s="177">
        <f>IF('Gr 6'!$G$19&lt;&gt;"",'Gr 6'!$G$19,"")</f>
        <v>0</v>
      </c>
      <c r="R64" s="175">
        <f>IF('Gr 6'!$E$14&lt;&gt;"",'Gr 6'!$E$14,"")</f>
        <v>0</v>
      </c>
      <c r="S64" s="176" t="str">
        <f>IF(T64&lt;&gt;"",":","")</f>
        <v>:</v>
      </c>
      <c r="T64" s="177">
        <f>IF('Gr 6'!$G$14&lt;&gt;"",'Gr 6'!$G$14,"")</f>
        <v>3</v>
      </c>
      <c r="U64" s="175">
        <f>IF('Gr 6'!$E$9&lt;&gt;"",'Gr 6'!$E$9,"")</f>
        <v>1</v>
      </c>
      <c r="V64" s="176" t="str">
        <f t="shared" ref="V64:V69" si="85">IF(W64&lt;&gt;"",":","")</f>
        <v>:</v>
      </c>
      <c r="W64" s="177">
        <f>IF('Gr 6'!$G$9&lt;&gt;"",'Gr 6'!$G$9,"")</f>
        <v>3</v>
      </c>
      <c r="X64" s="175">
        <f>IF('Gr 6'!$E$4&lt;&gt;"",'Gr 6'!$E$4,"")</f>
        <v>1</v>
      </c>
      <c r="Y64" s="176" t="str">
        <f t="shared" ref="Y64:Y70" si="86">IF(Z64&lt;&gt;"",":","")</f>
        <v>:</v>
      </c>
      <c r="Z64" s="177">
        <f>IF('Gr 6'!$G$4&lt;&gt;"",'Gr 6'!$G$4,"")</f>
        <v>3</v>
      </c>
      <c r="AA64" s="178">
        <f>IF(C64&gt;E64,1)+IF(F64&gt;H64,1)+IF(I64&gt;K64,1)+IF(L64&gt;N64,1)+IF(O64&gt;Q64,1)+IF(R64&gt;T64,1)+IF(U64&gt;W64,1)+IF(X64&gt;Z64,1)</f>
        <v>2</v>
      </c>
      <c r="AB64" s="179" t="str">
        <f t="shared" ref="AB64" si="87">IF(AC64&lt;&gt;"",":","")</f>
        <v>:</v>
      </c>
      <c r="AC64" s="180">
        <f>IF(E64&gt;C64,1)+IF(H64&gt;F64,1)+IF(K64&gt;I64,1)+IF(N64&gt;L64,1)+IF(Q64&gt;O64,1)+IF(T64&gt;R64,1)+IF(W64&gt;U64,1)+IF(Z64&gt;X64,1)</f>
        <v>5</v>
      </c>
      <c r="AD64" s="181">
        <f>SUM(C64,F64,I64,L64,O64,R64,U64,X64)</f>
        <v>9</v>
      </c>
      <c r="AE64" s="179" t="s">
        <v>11</v>
      </c>
      <c r="AF64" s="179">
        <f>SUM(E64,H64,K64,N64,Q64,T64,W64,Z64)</f>
        <v>15</v>
      </c>
      <c r="AG64" s="182">
        <f>IF(AA64+AC64&gt;0,RANK(sonuc!AI64,sonuc!AI$64:AI$71),"")</f>
        <v>6</v>
      </c>
      <c r="AH64" s="189" t="e">
        <f>#REF!</f>
        <v>#REF!</v>
      </c>
      <c r="AI64" s="184">
        <f>(sonuc!AA64*1000+sonuc!AC64*200+(sonuc!AD64-sonuc!AF64)*20)</f>
        <v>2880</v>
      </c>
      <c r="AJ64" s="109">
        <f>IF(AA64+AC64&gt;0,sonuc!AA64+sonuc!AC64,"")</f>
        <v>7</v>
      </c>
    </row>
    <row r="65" spans="1:37" ht="18.75">
      <c r="A65" s="148">
        <v>2</v>
      </c>
      <c r="B65" s="209" t="s">
        <v>121</v>
      </c>
      <c r="C65" s="18">
        <f>+H64</f>
        <v>3</v>
      </c>
      <c r="D65" s="21" t="str">
        <f>IF(E65&lt;&gt;"",":","")</f>
        <v>:</v>
      </c>
      <c r="E65" s="19">
        <f>+F64</f>
        <v>1</v>
      </c>
      <c r="F65" s="37"/>
      <c r="G65" s="38"/>
      <c r="H65" s="39"/>
      <c r="I65" s="20">
        <f>IF('Gr 6'!$N$5&lt;&gt;"",'Gr 6'!$N$5,"")</f>
        <v>3</v>
      </c>
      <c r="J65" s="21" t="str">
        <f>IF(K65&lt;&gt;"",":","")</f>
        <v>:</v>
      </c>
      <c r="K65" s="22">
        <f>IF('Gr 6'!$P$5&lt;&gt;"",'Gr 6'!$P$5,"")</f>
        <v>2</v>
      </c>
      <c r="L65" s="20">
        <f>IF('Gr 6'!$N$15&lt;&gt;"",'Gr 6'!$N$15,"")</f>
        <v>3</v>
      </c>
      <c r="M65" s="21" t="str">
        <f>IF($N$5&lt;&gt;"",":","")</f>
        <v>:</v>
      </c>
      <c r="N65" s="22">
        <f>IF('Gr 6'!$P$15&lt;&gt;"",'Gr 6'!$P$15,"")</f>
        <v>1</v>
      </c>
      <c r="O65" s="20">
        <f>IF('Gr 6'!$E$15&lt;&gt;"",'Gr 6'!$E$15,"")</f>
        <v>3</v>
      </c>
      <c r="P65" s="21" t="str">
        <f>IF(Q65&lt;&gt;"",":","")</f>
        <v>:</v>
      </c>
      <c r="Q65" s="22">
        <f>IF('Gr 6'!$G$15&lt;&gt;"",'Gr 6'!$G$15,"")</f>
        <v>0</v>
      </c>
      <c r="R65" s="20">
        <f>IF('Gr 6'!$E$10&lt;&gt;"",'Gr 6'!$E$10,"")</f>
        <v>1</v>
      </c>
      <c r="S65" s="21" t="str">
        <f>IF(T65&lt;&gt;"",":","")</f>
        <v>:</v>
      </c>
      <c r="T65" s="22">
        <f>IF('Gr 6'!$G$10&lt;&gt;"",'Gr 6'!$G$10,"")</f>
        <v>3</v>
      </c>
      <c r="U65" s="20">
        <f>IF('Gr 6'!$E$5&lt;&gt;"",'Gr 6'!$E$5,"")</f>
        <v>2</v>
      </c>
      <c r="V65" s="21" t="str">
        <f t="shared" si="85"/>
        <v>:</v>
      </c>
      <c r="W65" s="22">
        <f>IF('Gr 6'!$G$5&lt;&gt;"",'Gr 6'!$G$5,"")</f>
        <v>3</v>
      </c>
      <c r="X65" s="20">
        <f>IF('Gr 6'!$E$20&lt;&gt;"",'Gr 6'!$E$20,"")</f>
        <v>0</v>
      </c>
      <c r="Y65" s="21" t="str">
        <f t="shared" si="86"/>
        <v>:</v>
      </c>
      <c r="Z65" s="22">
        <f>IF('Gr 6'!$G$20&lt;&gt;"",'Gr 6'!$G$20,"")</f>
        <v>3</v>
      </c>
      <c r="AA65" s="150">
        <f t="shared" ref="AA65:AA71" si="88">IF(C65&gt;E65,1)+IF(F65&gt;H65,1)+IF(I65&gt;K65,1)+IF(L65&gt;N65,1)+IF(O65&gt;Q65,1)+IF(R65&gt;T65,1)+IF(U65&gt;W65,1)+IF(X65&gt;Z65,1)</f>
        <v>4</v>
      </c>
      <c r="AB65" s="151" t="str">
        <f t="shared" ref="AB65:AB71" si="89">IF(AC65&lt;&gt;"",":","")</f>
        <v>:</v>
      </c>
      <c r="AC65" s="152">
        <f t="shared" ref="AC65:AC71" si="90">IF(E65&gt;C65,1)+IF(H65&gt;F65,1)+IF(K65&gt;I65,1)+IF(N65&gt;L65,1)+IF(Q65&gt;O65,1)+IF(T65&gt;R65,1)+IF(W65&gt;U65,1)+IF(Z65&gt;X65,1)</f>
        <v>3</v>
      </c>
      <c r="AD65" s="153">
        <f t="shared" ref="AD65:AD71" si="91">SUM(C65,F65,I65,L65,O65,R65,U65,X65)</f>
        <v>15</v>
      </c>
      <c r="AE65" s="151" t="s">
        <v>11</v>
      </c>
      <c r="AF65" s="151">
        <f t="shared" ref="AF65:AF71" si="92">SUM(E65,H65,K65,N65,Q65,T65,W65,Z65)</f>
        <v>13</v>
      </c>
      <c r="AG65" s="28">
        <f>IF(AA65+AC65&gt;0,RANK(sonuc!AI65,sonuc!AI$64:AI$71),"")</f>
        <v>3</v>
      </c>
      <c r="AH65" s="156" t="e">
        <f>#REF!</f>
        <v>#REF!</v>
      </c>
      <c r="AI65" s="155">
        <f>(sonuc!AA65*1000+sonuc!AC65*200+(sonuc!AD65-sonuc!AF65)*20)</f>
        <v>4640</v>
      </c>
      <c r="AJ65" s="109">
        <f>IF(AA65+AC65&gt;0,sonuc!AA65+sonuc!AC65,"")</f>
        <v>7</v>
      </c>
    </row>
    <row r="66" spans="1:37" ht="18.75">
      <c r="A66" s="148">
        <v>3</v>
      </c>
      <c r="B66" s="209" t="s">
        <v>122</v>
      </c>
      <c r="C66" s="18">
        <f>+K64</f>
        <v>3</v>
      </c>
      <c r="D66" s="29" t="str">
        <f>IF(E66&lt;&gt;"",":","")</f>
        <v>:</v>
      </c>
      <c r="E66" s="19">
        <f>+I64</f>
        <v>0</v>
      </c>
      <c r="F66" s="20">
        <f>+K65</f>
        <v>2</v>
      </c>
      <c r="G66" s="21" t="str">
        <f t="shared" ref="G66:G71" si="93">IF(H66&lt;&gt;"",":","")</f>
        <v>:</v>
      </c>
      <c r="H66" s="22">
        <f>+I65</f>
        <v>3</v>
      </c>
      <c r="I66" s="37"/>
      <c r="J66" s="38"/>
      <c r="K66" s="39"/>
      <c r="L66" s="20">
        <f>IF('Gr 6'!$P$11&lt;&gt;"",'Gr 6'!$P$11,"")</f>
        <v>3</v>
      </c>
      <c r="M66" s="21" t="str">
        <f>IF($N$6&lt;&gt;"",":","")</f>
        <v>:</v>
      </c>
      <c r="N66" s="22">
        <f>IF('Gr 6'!$N$11&lt;&gt;"",'Gr 6'!$N$11,"")</f>
        <v>0</v>
      </c>
      <c r="O66" s="20">
        <f>IF('Gr 6'!$E$11&lt;&gt;"",'Gr 6'!$E$11,"")</f>
        <v>3</v>
      </c>
      <c r="P66" s="21" t="str">
        <f>IF(Q66&lt;&gt;"",":","")</f>
        <v>:</v>
      </c>
      <c r="Q66" s="22">
        <f>IF('Gr 6'!$G$11&lt;&gt;"",'Gr 6'!$G$11,"")</f>
        <v>1</v>
      </c>
      <c r="R66" s="20">
        <f>IF('Gr 6'!$E$6&lt;&gt;"",'Gr 6'!$E$6,"")</f>
        <v>1</v>
      </c>
      <c r="S66" s="21" t="str">
        <f>IF(T66&lt;&gt;"",":","")</f>
        <v>:</v>
      </c>
      <c r="T66" s="22">
        <f>IF('Gr 6'!$G$6&lt;&gt;"",'Gr 6'!$G$6,"")</f>
        <v>3</v>
      </c>
      <c r="U66" s="20">
        <f>IF('Gr 6'!$E$21&lt;&gt;"",'Gr 6'!$E$21,"")</f>
        <v>2</v>
      </c>
      <c r="V66" s="21" t="str">
        <f t="shared" si="85"/>
        <v>:</v>
      </c>
      <c r="W66" s="22">
        <f>IF('Gr 6'!$G$21&lt;&gt;"",'Gr 6'!$G$21,"")</f>
        <v>3</v>
      </c>
      <c r="X66" s="20">
        <f>IF('Gr 6'!$E$16&lt;&gt;"",'Gr 6'!$E$16,"")</f>
        <v>2</v>
      </c>
      <c r="Y66" s="21" t="str">
        <f t="shared" si="86"/>
        <v>:</v>
      </c>
      <c r="Z66" s="22">
        <f>IF('Gr 6'!$G$16&lt;&gt;"",'Gr 6'!$G$16,"")</f>
        <v>3</v>
      </c>
      <c r="AA66" s="150">
        <f t="shared" si="88"/>
        <v>3</v>
      </c>
      <c r="AB66" s="151" t="str">
        <f t="shared" si="89"/>
        <v>:</v>
      </c>
      <c r="AC66" s="152">
        <f t="shared" si="90"/>
        <v>4</v>
      </c>
      <c r="AD66" s="153">
        <f t="shared" si="91"/>
        <v>16</v>
      </c>
      <c r="AE66" s="151" t="s">
        <v>11</v>
      </c>
      <c r="AF66" s="151">
        <f t="shared" si="92"/>
        <v>13</v>
      </c>
      <c r="AG66" s="28">
        <f>IF(AA66+AC66&gt;0,RANK(sonuc!AI66,sonuc!AI$64:AI$71),"")</f>
        <v>5</v>
      </c>
      <c r="AH66" s="156" t="e">
        <f>#REF!</f>
        <v>#REF!</v>
      </c>
      <c r="AI66" s="155">
        <f>(sonuc!AA66*1000+sonuc!AC66*200+(sonuc!AD66-sonuc!AF66)*20)</f>
        <v>3860</v>
      </c>
      <c r="AJ66" s="109">
        <f>IF(AA66+AC66&gt;0,sonuc!AA66+sonuc!AC66,"")</f>
        <v>7</v>
      </c>
    </row>
    <row r="67" spans="1:37" ht="18.75">
      <c r="A67" s="148">
        <v>4</v>
      </c>
      <c r="B67" s="209" t="s">
        <v>123</v>
      </c>
      <c r="C67" s="18">
        <f>+N64</f>
        <v>0</v>
      </c>
      <c r="D67" s="21" t="str">
        <f>IF(E67&lt;&gt;"",":","")</f>
        <v>:</v>
      </c>
      <c r="E67" s="19">
        <f>+L64</f>
        <v>3</v>
      </c>
      <c r="F67" s="18">
        <f>+N65</f>
        <v>1</v>
      </c>
      <c r="G67" s="21" t="str">
        <f t="shared" si="93"/>
        <v>:</v>
      </c>
      <c r="H67" s="19">
        <f>+L65</f>
        <v>3</v>
      </c>
      <c r="I67" s="18">
        <f>+N66</f>
        <v>0</v>
      </c>
      <c r="J67" s="21" t="str">
        <f t="shared" ref="J67:J71" si="94">IF(K67&lt;&gt;"",":","")</f>
        <v>:</v>
      </c>
      <c r="K67" s="19">
        <f>+L66</f>
        <v>3</v>
      </c>
      <c r="L67" s="37"/>
      <c r="M67" s="38"/>
      <c r="N67" s="39"/>
      <c r="O67" s="20">
        <f>IF('Gr 6'!$E$7&lt;&gt;"",'Gr 6'!$E$7,"")</f>
        <v>3</v>
      </c>
      <c r="P67" s="21" t="str">
        <f>IF(Q67&lt;&gt;"",":","")</f>
        <v>:</v>
      </c>
      <c r="Q67" s="22">
        <f>IF('Gr 6'!$G$7&lt;&gt;"",'Gr 6'!$G$7,"")</f>
        <v>1</v>
      </c>
      <c r="R67" s="20">
        <f>IF('Gr 6'!$E$22&lt;&gt;"",'Gr 6'!$E$22,"")</f>
        <v>0</v>
      </c>
      <c r="S67" s="21" t="str">
        <f>IF(T67&lt;&gt;"",":","")</f>
        <v>:</v>
      </c>
      <c r="T67" s="22">
        <f>IF('Gr 6'!$G$22&lt;&gt;"",'Gr 6'!$G$22,"")</f>
        <v>3</v>
      </c>
      <c r="U67" s="20">
        <f>IF('Gr 6'!$E$17&lt;&gt;"",'Gr 6'!$E$17,"")</f>
        <v>2</v>
      </c>
      <c r="V67" s="21" t="str">
        <f t="shared" si="85"/>
        <v>:</v>
      </c>
      <c r="W67" s="22">
        <f>IF('Gr 6'!$G$17&lt;&gt;"",'Gr 6'!$G$17,"")</f>
        <v>3</v>
      </c>
      <c r="X67" s="20">
        <f>IF('Gr 6'!$E$12&lt;&gt;"",'Gr 6'!$E$12,"")</f>
        <v>0</v>
      </c>
      <c r="Y67" s="21" t="str">
        <f t="shared" si="86"/>
        <v>:</v>
      </c>
      <c r="Z67" s="22">
        <f>IF('Gr 6'!$G$12&lt;&gt;"",'Gr 6'!$G$12,"")</f>
        <v>3</v>
      </c>
      <c r="AA67" s="150">
        <f t="shared" si="88"/>
        <v>1</v>
      </c>
      <c r="AB67" s="151" t="str">
        <f t="shared" si="89"/>
        <v>:</v>
      </c>
      <c r="AC67" s="152">
        <f t="shared" si="90"/>
        <v>6</v>
      </c>
      <c r="AD67" s="153">
        <f t="shared" si="91"/>
        <v>6</v>
      </c>
      <c r="AE67" s="151" t="s">
        <v>11</v>
      </c>
      <c r="AF67" s="151">
        <f t="shared" si="92"/>
        <v>19</v>
      </c>
      <c r="AG67" s="28">
        <f>IF(AA67+AC67&gt;0,RANK(sonuc!AI67,sonuc!AI$64:AI$71),"")</f>
        <v>8</v>
      </c>
      <c r="AH67" s="156" t="e">
        <f>#REF!</f>
        <v>#REF!</v>
      </c>
      <c r="AI67" s="155">
        <f>(sonuc!AA67*1000+sonuc!AC67*200+(sonuc!AD67-sonuc!AF67)*20)</f>
        <v>1940</v>
      </c>
      <c r="AJ67" s="109">
        <f>IF(AA67+AC67&gt;0,sonuc!AA67+sonuc!AC67,"")</f>
        <v>7</v>
      </c>
    </row>
    <row r="68" spans="1:37" ht="18.75">
      <c r="A68" s="148">
        <v>5</v>
      </c>
      <c r="B68" s="210" t="s">
        <v>159</v>
      </c>
      <c r="C68" s="18">
        <f>+Q64</f>
        <v>0</v>
      </c>
      <c r="D68" s="30" t="str">
        <f t="shared" ref="D68:D71" si="95">IF(E68&lt;&gt;"",":","")</f>
        <v>:</v>
      </c>
      <c r="E68" s="19">
        <f>+O64</f>
        <v>3</v>
      </c>
      <c r="F68" s="20">
        <f>+Q65</f>
        <v>0</v>
      </c>
      <c r="G68" s="21" t="str">
        <f t="shared" si="93"/>
        <v>:</v>
      </c>
      <c r="H68" s="22">
        <f>+O65</f>
        <v>3</v>
      </c>
      <c r="I68" s="20">
        <f>+Q66</f>
        <v>1</v>
      </c>
      <c r="J68" s="21" t="str">
        <f t="shared" si="94"/>
        <v>:</v>
      </c>
      <c r="K68" s="19">
        <f>+O66</f>
        <v>3</v>
      </c>
      <c r="L68" s="20">
        <f>+Q67</f>
        <v>1</v>
      </c>
      <c r="M68" s="21" t="str">
        <f t="shared" ref="M68:M71" si="96">IF(N68&lt;&gt;"",":","")</f>
        <v>:</v>
      </c>
      <c r="N68" s="22">
        <f>+O67</f>
        <v>3</v>
      </c>
      <c r="O68" s="37"/>
      <c r="P68" s="38"/>
      <c r="Q68" s="39"/>
      <c r="R68" s="20">
        <f>IF('Gr 6'!$N$7&lt;&gt;"",'Gr 6'!$N$7,"")</f>
        <v>2</v>
      </c>
      <c r="S68" s="21" t="str">
        <f>IF(T68&lt;&gt;"",":","")</f>
        <v>:</v>
      </c>
      <c r="T68" s="22">
        <f>IF('Gr 6'!$P$7&lt;&gt;"",'Gr 6'!$P$7,"")</f>
        <v>3</v>
      </c>
      <c r="U68" s="20">
        <f>IF('Gr 6'!$P$12&lt;&gt;"",'Gr 6'!$P$12,"")</f>
        <v>3</v>
      </c>
      <c r="V68" s="21" t="str">
        <f t="shared" si="85"/>
        <v>:</v>
      </c>
      <c r="W68" s="22">
        <f>IF('Gr 6'!$N$12&lt;&gt;"",'Gr 6'!$N$12,"")</f>
        <v>0</v>
      </c>
      <c r="X68" s="20">
        <f>IF('Gr 6'!$P$16&lt;&gt;"",'Gr 6'!$P$16,"")</f>
        <v>0</v>
      </c>
      <c r="Y68" s="21" t="str">
        <f t="shared" si="86"/>
        <v>:</v>
      </c>
      <c r="Z68" s="22">
        <f>IF('Gr 6'!$N$16&lt;&gt;"",'Gr 6'!$N$16,"")</f>
        <v>3</v>
      </c>
      <c r="AA68" s="150">
        <f t="shared" si="88"/>
        <v>1</v>
      </c>
      <c r="AB68" s="151" t="str">
        <f t="shared" si="89"/>
        <v>:</v>
      </c>
      <c r="AC68" s="152">
        <f t="shared" si="90"/>
        <v>6</v>
      </c>
      <c r="AD68" s="153">
        <f t="shared" si="91"/>
        <v>7</v>
      </c>
      <c r="AE68" s="151" t="s">
        <v>11</v>
      </c>
      <c r="AF68" s="151">
        <f t="shared" si="92"/>
        <v>18</v>
      </c>
      <c r="AG68" s="28">
        <f>IF(AA68+AC68&gt;0,RANK(sonuc!AI68,sonuc!AI$64:AI$71),"")</f>
        <v>7</v>
      </c>
      <c r="AH68" s="156" t="e">
        <f>#REF!</f>
        <v>#REF!</v>
      </c>
      <c r="AI68" s="155">
        <f>(sonuc!AA68*1000+sonuc!AC68*200+(sonuc!AD68-sonuc!AF68)*20)</f>
        <v>1980</v>
      </c>
      <c r="AJ68" s="109">
        <f>IF(AA68+AC68&gt;0,sonuc!AA68+sonuc!AC68,"")</f>
        <v>7</v>
      </c>
      <c r="AK68" s="147"/>
    </row>
    <row r="69" spans="1:37" ht="18.75">
      <c r="A69" s="148">
        <v>6</v>
      </c>
      <c r="B69" s="209" t="s">
        <v>124</v>
      </c>
      <c r="C69" s="18">
        <f>+T64</f>
        <v>3</v>
      </c>
      <c r="D69" s="21" t="str">
        <f t="shared" si="95"/>
        <v>:</v>
      </c>
      <c r="E69" s="19">
        <f>+R64</f>
        <v>0</v>
      </c>
      <c r="F69" s="18">
        <f>+T65</f>
        <v>3</v>
      </c>
      <c r="G69" s="21" t="str">
        <f t="shared" si="93"/>
        <v>:</v>
      </c>
      <c r="H69" s="19">
        <f>+R65</f>
        <v>1</v>
      </c>
      <c r="I69" s="18">
        <f>+T66</f>
        <v>3</v>
      </c>
      <c r="J69" s="21" t="str">
        <f t="shared" si="94"/>
        <v>:</v>
      </c>
      <c r="K69" s="19">
        <f>+R66</f>
        <v>1</v>
      </c>
      <c r="L69" s="18">
        <f>+T67</f>
        <v>3</v>
      </c>
      <c r="M69" s="21" t="str">
        <f>IF(N69&lt;&gt;"",":","")</f>
        <v>:</v>
      </c>
      <c r="N69" s="19">
        <f>+R67</f>
        <v>0</v>
      </c>
      <c r="O69" s="18">
        <f>+T68</f>
        <v>3</v>
      </c>
      <c r="P69" s="21" t="str">
        <f t="shared" ref="P69:P71" si="97">IF(Q69&lt;&gt;"",":","")</f>
        <v>:</v>
      </c>
      <c r="Q69" s="19">
        <f>+R68</f>
        <v>2</v>
      </c>
      <c r="R69" s="37"/>
      <c r="S69" s="38"/>
      <c r="T69" s="39"/>
      <c r="U69" s="20">
        <f>IF('Gr 6'!$P$17&lt;&gt;"",'Gr 6'!$P$17,"")</f>
        <v>3</v>
      </c>
      <c r="V69" s="21" t="str">
        <f t="shared" si="85"/>
        <v>:</v>
      </c>
      <c r="W69" s="22">
        <f>IF('Gr 6'!$N$17&lt;&gt;"",'Gr 6'!$N$17,"")</f>
        <v>1</v>
      </c>
      <c r="X69" s="20">
        <f>IF('Gr 6'!$P$10&lt;&gt;"",'Gr 6'!$P$10,"")</f>
        <v>0</v>
      </c>
      <c r="Y69" s="21" t="str">
        <f t="shared" si="86"/>
        <v>:</v>
      </c>
      <c r="Z69" s="22">
        <f>IF('Gr 6'!$N$10&lt;&gt;"",'Gr 6'!$N$10,"")</f>
        <v>3</v>
      </c>
      <c r="AA69" s="150">
        <f t="shared" si="88"/>
        <v>6</v>
      </c>
      <c r="AB69" s="151" t="str">
        <f t="shared" si="89"/>
        <v>:</v>
      </c>
      <c r="AC69" s="152">
        <f t="shared" si="90"/>
        <v>1</v>
      </c>
      <c r="AD69" s="153">
        <f t="shared" si="91"/>
        <v>18</v>
      </c>
      <c r="AE69" s="151" t="s">
        <v>11</v>
      </c>
      <c r="AF69" s="151">
        <f t="shared" si="92"/>
        <v>8</v>
      </c>
      <c r="AG69" s="28">
        <f>IF(AA69+AC69&gt;0,RANK(sonuc!AI69,sonuc!AI$64:AI$71),"")</f>
        <v>2</v>
      </c>
      <c r="AH69" s="156" t="e">
        <f>#REF!</f>
        <v>#REF!</v>
      </c>
      <c r="AI69" s="155">
        <f>(sonuc!AA69*1000+sonuc!AC69*200+(sonuc!AD69-sonuc!AF69)*20)</f>
        <v>6400</v>
      </c>
      <c r="AJ69" s="109">
        <f>IF(AA69+AC69&gt;0,sonuc!AA69+sonuc!AC69,"")</f>
        <v>7</v>
      </c>
    </row>
    <row r="70" spans="1:37" ht="18.75">
      <c r="A70" s="148">
        <v>7</v>
      </c>
      <c r="B70" s="209" t="s">
        <v>125</v>
      </c>
      <c r="C70" s="18">
        <f>+W64</f>
        <v>3</v>
      </c>
      <c r="D70" s="30" t="str">
        <f t="shared" si="95"/>
        <v>:</v>
      </c>
      <c r="E70" s="19">
        <f>+U64</f>
        <v>1</v>
      </c>
      <c r="F70" s="20">
        <f>+W65</f>
        <v>3</v>
      </c>
      <c r="G70" s="21" t="str">
        <f t="shared" si="93"/>
        <v>:</v>
      </c>
      <c r="H70" s="22">
        <f>+U65</f>
        <v>2</v>
      </c>
      <c r="I70" s="20">
        <f>+W66</f>
        <v>3</v>
      </c>
      <c r="J70" s="21" t="str">
        <f t="shared" si="94"/>
        <v>:</v>
      </c>
      <c r="K70" s="22">
        <f>+U66</f>
        <v>2</v>
      </c>
      <c r="L70" s="20">
        <f>+W67</f>
        <v>3</v>
      </c>
      <c r="M70" s="21" t="str">
        <f t="shared" si="96"/>
        <v>:</v>
      </c>
      <c r="N70" s="22">
        <f>+U67</f>
        <v>2</v>
      </c>
      <c r="O70" s="20">
        <f>+W68</f>
        <v>0</v>
      </c>
      <c r="P70" s="21" t="str">
        <f t="shared" si="97"/>
        <v>:</v>
      </c>
      <c r="Q70" s="22">
        <f>+U68</f>
        <v>3</v>
      </c>
      <c r="R70" s="20">
        <f>+W69</f>
        <v>1</v>
      </c>
      <c r="S70" s="21" t="str">
        <f t="shared" ref="S70:S71" si="98">IF(T70&lt;&gt;"",":","")</f>
        <v>:</v>
      </c>
      <c r="T70" s="22">
        <f>+U69</f>
        <v>3</v>
      </c>
      <c r="U70" s="37"/>
      <c r="V70" s="38"/>
      <c r="W70" s="39"/>
      <c r="X70" s="20">
        <f>IF('Gr 6'!$P$6&lt;&gt;"",'Gr 6'!$P$6,"")</f>
        <v>2</v>
      </c>
      <c r="Y70" s="21" t="str">
        <f t="shared" si="86"/>
        <v>:</v>
      </c>
      <c r="Z70" s="22">
        <f>IF('Gr 6'!$N$6&lt;&gt;"",'Gr 6'!$N$6,"")</f>
        <v>3</v>
      </c>
      <c r="AA70" s="150">
        <f t="shared" si="88"/>
        <v>4</v>
      </c>
      <c r="AB70" s="151" t="str">
        <f t="shared" si="89"/>
        <v>:</v>
      </c>
      <c r="AC70" s="152">
        <f t="shared" si="90"/>
        <v>3</v>
      </c>
      <c r="AD70" s="153">
        <f t="shared" si="91"/>
        <v>15</v>
      </c>
      <c r="AE70" s="151" t="s">
        <v>11</v>
      </c>
      <c r="AF70" s="151">
        <f t="shared" si="92"/>
        <v>16</v>
      </c>
      <c r="AG70" s="28">
        <f>IF(AA70+AC70&gt;0,RANK(sonuc!AI70,sonuc!AI$64:AI$71),"")</f>
        <v>4</v>
      </c>
      <c r="AH70" s="156" t="e">
        <f>#REF!</f>
        <v>#REF!</v>
      </c>
      <c r="AI70" s="155">
        <f>(sonuc!AA70*1000+sonuc!AC70*200+(sonuc!AD70-sonuc!AF70)*20)</f>
        <v>4580</v>
      </c>
      <c r="AJ70" s="109">
        <f>IF(AA70+AC70&gt;0,sonuc!AA70+sonuc!AC70,"")</f>
        <v>7</v>
      </c>
    </row>
    <row r="71" spans="1:37" ht="19.5" thickBot="1">
      <c r="A71" s="216">
        <v>8</v>
      </c>
      <c r="B71" s="230" t="s">
        <v>126</v>
      </c>
      <c r="C71" s="217">
        <f>+Z64</f>
        <v>3</v>
      </c>
      <c r="D71" s="218" t="str">
        <f t="shared" si="95"/>
        <v>:</v>
      </c>
      <c r="E71" s="219">
        <f>+X64</f>
        <v>1</v>
      </c>
      <c r="F71" s="217">
        <f>+Z65</f>
        <v>3</v>
      </c>
      <c r="G71" s="218" t="str">
        <f t="shared" si="93"/>
        <v>:</v>
      </c>
      <c r="H71" s="219">
        <f>+X65</f>
        <v>0</v>
      </c>
      <c r="I71" s="217">
        <f>+Z66</f>
        <v>3</v>
      </c>
      <c r="J71" s="218" t="str">
        <f t="shared" si="94"/>
        <v>:</v>
      </c>
      <c r="K71" s="219">
        <f>+X66</f>
        <v>2</v>
      </c>
      <c r="L71" s="217">
        <f>+Z67</f>
        <v>3</v>
      </c>
      <c r="M71" s="218" t="str">
        <f t="shared" si="96"/>
        <v>:</v>
      </c>
      <c r="N71" s="219">
        <f>+X67</f>
        <v>0</v>
      </c>
      <c r="O71" s="217">
        <f>+Z68</f>
        <v>3</v>
      </c>
      <c r="P71" s="218" t="str">
        <f t="shared" si="97"/>
        <v>:</v>
      </c>
      <c r="Q71" s="219">
        <f>+X68</f>
        <v>0</v>
      </c>
      <c r="R71" s="217">
        <f>+Z69</f>
        <v>3</v>
      </c>
      <c r="S71" s="218" t="str">
        <f t="shared" si="98"/>
        <v>:</v>
      </c>
      <c r="T71" s="219">
        <f>+X69</f>
        <v>0</v>
      </c>
      <c r="U71" s="217">
        <f>+Z70</f>
        <v>3</v>
      </c>
      <c r="V71" s="218" t="str">
        <f>IF(W71&lt;&gt;"",":","")</f>
        <v>:</v>
      </c>
      <c r="W71" s="219">
        <f>+X70</f>
        <v>2</v>
      </c>
      <c r="X71" s="220"/>
      <c r="Y71" s="221"/>
      <c r="Z71" s="222"/>
      <c r="AA71" s="223">
        <f t="shared" si="88"/>
        <v>7</v>
      </c>
      <c r="AB71" s="224" t="str">
        <f t="shared" si="89"/>
        <v>:</v>
      </c>
      <c r="AC71" s="225">
        <f t="shared" si="90"/>
        <v>0</v>
      </c>
      <c r="AD71" s="226">
        <f t="shared" si="91"/>
        <v>21</v>
      </c>
      <c r="AE71" s="224" t="s">
        <v>11</v>
      </c>
      <c r="AF71" s="224">
        <f t="shared" si="92"/>
        <v>5</v>
      </c>
      <c r="AG71" s="227">
        <f>IF(AA71+AC71&gt;0,RANK(sonuc!AI71,sonuc!AI$64:AI$71),"")</f>
        <v>1</v>
      </c>
      <c r="AH71" s="228" t="e">
        <f>#REF!</f>
        <v>#REF!</v>
      </c>
      <c r="AI71" s="229">
        <f>(sonuc!AA71*1000+sonuc!AC71*200+(sonuc!AD71-sonuc!AF71)*20)</f>
        <v>7320</v>
      </c>
      <c r="AJ71" s="109">
        <f>IF(AA71+AC71&gt;0,sonuc!AA71+sonuc!AC71,"")</f>
        <v>7</v>
      </c>
    </row>
    <row r="72" spans="1:37" ht="19.5" thickBot="1">
      <c r="A72" s="293" t="s">
        <v>29</v>
      </c>
      <c r="B72" s="294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5"/>
      <c r="AJ72" s="109"/>
    </row>
    <row r="73" spans="1:37" ht="16.5" thickBot="1">
      <c r="A73" s="190" t="s">
        <v>0</v>
      </c>
      <c r="B73" s="191" t="s">
        <v>1</v>
      </c>
      <c r="C73" s="306">
        <v>1</v>
      </c>
      <c r="D73" s="307"/>
      <c r="E73" s="308"/>
      <c r="F73" s="306">
        <v>2</v>
      </c>
      <c r="G73" s="307"/>
      <c r="H73" s="308"/>
      <c r="I73" s="306">
        <v>3</v>
      </c>
      <c r="J73" s="307"/>
      <c r="K73" s="308"/>
      <c r="L73" s="306">
        <v>4</v>
      </c>
      <c r="M73" s="307"/>
      <c r="N73" s="308"/>
      <c r="O73" s="306">
        <v>5</v>
      </c>
      <c r="P73" s="307"/>
      <c r="Q73" s="308"/>
      <c r="R73" s="306">
        <v>6</v>
      </c>
      <c r="S73" s="307"/>
      <c r="T73" s="308"/>
      <c r="U73" s="306">
        <v>7</v>
      </c>
      <c r="V73" s="307"/>
      <c r="W73" s="308"/>
      <c r="X73" s="306">
        <v>8</v>
      </c>
      <c r="Y73" s="307"/>
      <c r="Z73" s="308"/>
      <c r="AA73" s="312" t="s">
        <v>10</v>
      </c>
      <c r="AB73" s="313"/>
      <c r="AC73" s="315"/>
      <c r="AD73" s="312" t="s">
        <v>48</v>
      </c>
      <c r="AE73" s="313"/>
      <c r="AF73" s="314"/>
      <c r="AG73" s="192" t="s">
        <v>33</v>
      </c>
      <c r="AH73" s="193" t="e">
        <f>AH63</f>
        <v>#REF!</v>
      </c>
      <c r="AI73" s="194" t="s">
        <v>51</v>
      </c>
      <c r="AJ73" s="103" t="s">
        <v>52</v>
      </c>
    </row>
    <row r="74" spans="1:37" ht="19.5" thickBot="1">
      <c r="A74" s="170">
        <v>1</v>
      </c>
      <c r="B74" s="211" t="s">
        <v>157</v>
      </c>
      <c r="C74" s="172"/>
      <c r="D74" s="173"/>
      <c r="E74" s="174"/>
      <c r="F74" s="175">
        <f>IF('Gr 7'!$N$9&lt;&gt;"",'Gr 7'!$N$9,"")</f>
        <v>3</v>
      </c>
      <c r="G74" s="176" t="str">
        <f>IF(H74&lt;&gt;"",":","")</f>
        <v>:</v>
      </c>
      <c r="H74" s="177">
        <f>IF('Gr 7'!$P$9&lt;&gt;"",'Gr 7'!$P$9,"")</f>
        <v>2</v>
      </c>
      <c r="I74" s="175">
        <f>IF('Gr 7'!$N$14&lt;&gt;"",'Gr 7'!$N$14,"")</f>
        <v>0</v>
      </c>
      <c r="J74" s="176" t="str">
        <f>IF(K74&lt;&gt;"",":","")</f>
        <v>:</v>
      </c>
      <c r="K74" s="177">
        <f>IF('Gr 7'!$P$14&lt;&gt;"",'Gr 7'!$P$14,"")</f>
        <v>3</v>
      </c>
      <c r="L74" s="175">
        <f>IF('Gr 7'!$N$4&lt;&gt;"",'Gr 7'!$N$4,"")</f>
        <v>2</v>
      </c>
      <c r="M74" s="176" t="str">
        <f>IF($N$4&lt;&gt;"",":","")</f>
        <v>:</v>
      </c>
      <c r="N74" s="177">
        <f>IF('Gr 7'!$P$4&lt;&gt;"",'Gr 7'!$P$4,"")</f>
        <v>3</v>
      </c>
      <c r="O74" s="175">
        <f>IF('Gr 7'!$E$19&lt;&gt;"",'Gr 7'!$E$19,"")</f>
        <v>1</v>
      </c>
      <c r="P74" s="176" t="str">
        <f>IF(Q74&lt;&gt;"",":","")</f>
        <v>:</v>
      </c>
      <c r="Q74" s="177">
        <f>IF('Gr 7'!$G$19&lt;&gt;"",'Gr 7'!$G$19,"")</f>
        <v>3</v>
      </c>
      <c r="R74" s="175">
        <f>IF('Gr 7'!$E$14&lt;&gt;"",'Gr 7'!$E$14,"")</f>
        <v>3</v>
      </c>
      <c r="S74" s="176" t="str">
        <f>IF(T74&lt;&gt;"",":","")</f>
        <v>:</v>
      </c>
      <c r="T74" s="177">
        <f>IF('Gr 7'!$G$14&lt;&gt;"",'Gr 7'!$G$14,"")</f>
        <v>2</v>
      </c>
      <c r="U74" s="175">
        <f>IF('Gr 7'!$E$9&lt;&gt;"",'Gr 7'!$E$9,"")</f>
        <v>3</v>
      </c>
      <c r="V74" s="176" t="str">
        <f t="shared" ref="V74:V79" si="99">IF(W74&lt;&gt;"",":","")</f>
        <v>:</v>
      </c>
      <c r="W74" s="177">
        <f>IF('Gr 7'!$G$9&lt;&gt;"",'Gr 7'!$G$9,"")</f>
        <v>2</v>
      </c>
      <c r="X74" s="175">
        <f>IF('Gr 7'!$E$4&lt;&gt;"",'Gr 7'!$E$4,"")</f>
        <v>3</v>
      </c>
      <c r="Y74" s="176" t="str">
        <f t="shared" ref="Y74:Y80" si="100">IF(Z74&lt;&gt;"",":","")</f>
        <v>:</v>
      </c>
      <c r="Z74" s="177">
        <f>IF('Gr 7'!$G$4&lt;&gt;"",'Gr 7'!$G$4,"")</f>
        <v>1</v>
      </c>
      <c r="AA74" s="178">
        <f>IF(C74&gt;E74,1)+IF(F74&gt;H74,1)+IF(I74&gt;K74,1)+IF(L74&gt;N74,1)+IF(O74&gt;Q74,1)+IF(R74&gt;T74,1)+IF(U74&gt;W74,1)+IF(X74&gt;Z74,1)</f>
        <v>4</v>
      </c>
      <c r="AB74" s="179" t="str">
        <f t="shared" ref="AB74" si="101">IF(AC74&lt;&gt;"",":","")</f>
        <v>:</v>
      </c>
      <c r="AC74" s="180">
        <f>IF(E74&gt;C74,1)+IF(H74&gt;F74,1)+IF(K74&gt;I74,1)+IF(N74&gt;L74,1)+IF(Q74&gt;O74,1)+IF(T74&gt;R74,1)+IF(W74&gt;U74,1)+IF(Z74&gt;X74,1)</f>
        <v>3</v>
      </c>
      <c r="AD74" s="181">
        <f>SUM(C74,F74,I74,L74,O74,R74,U74,X74)</f>
        <v>15</v>
      </c>
      <c r="AE74" s="179" t="s">
        <v>11</v>
      </c>
      <c r="AF74" s="179">
        <f>SUM(E74,H74,K74,N74,Q74,T74,W74,Z74)</f>
        <v>16</v>
      </c>
      <c r="AG74" s="182">
        <f>IF(AA74+AC74&gt;0,RANK(sonuc!AI74,sonuc!AI$74:AI$81),"")</f>
        <v>4</v>
      </c>
      <c r="AH74" s="189" t="e">
        <f>#REF!</f>
        <v>#REF!</v>
      </c>
      <c r="AI74" s="184">
        <f>(sonuc!AA74*1000+sonuc!AC74*200+(sonuc!AD74-sonuc!AF74)*20)</f>
        <v>4580</v>
      </c>
      <c r="AJ74" s="109">
        <f>IF(AA74+AC74&gt;0,sonuc!AA74+sonuc!AC74,"")</f>
        <v>7</v>
      </c>
    </row>
    <row r="75" spans="1:37" ht="18.75">
      <c r="A75" s="148">
        <v>2</v>
      </c>
      <c r="B75" s="209" t="s">
        <v>127</v>
      </c>
      <c r="C75" s="18">
        <f>+H74</f>
        <v>2</v>
      </c>
      <c r="D75" s="21" t="str">
        <f>IF(E75&lt;&gt;"",":","")</f>
        <v>:</v>
      </c>
      <c r="E75" s="19">
        <f>+F74</f>
        <v>3</v>
      </c>
      <c r="F75" s="37"/>
      <c r="G75" s="38"/>
      <c r="H75" s="39"/>
      <c r="I75" s="20">
        <f>IF('Gr 7'!$N$5&lt;&gt;"",'Gr 7'!$N$5,"")</f>
        <v>2</v>
      </c>
      <c r="J75" s="21" t="str">
        <f>IF(K75&lt;&gt;"",":","")</f>
        <v>:</v>
      </c>
      <c r="K75" s="177">
        <f>IF('Gr 7'!$P$5&lt;&gt;"",'Gr 7'!$P$5,"")</f>
        <v>3</v>
      </c>
      <c r="L75" s="20">
        <f>IF('Gr 7'!$N$15&lt;&gt;"",'Gr 7'!$N$15,"")</f>
        <v>1</v>
      </c>
      <c r="M75" s="21" t="str">
        <f>IF($N$5&lt;&gt;"",":","")</f>
        <v>:</v>
      </c>
      <c r="N75" s="22">
        <f>IF('Gr 7'!$P$15&lt;&gt;"",'Gr 7'!$P$15,"")</f>
        <v>3</v>
      </c>
      <c r="O75" s="20">
        <f>IF('Gr 7'!$E$15&lt;&gt;"",'Gr 7'!$E$15,"")</f>
        <v>3</v>
      </c>
      <c r="P75" s="21" t="str">
        <f>IF(Q75&lt;&gt;"",":","")</f>
        <v>:</v>
      </c>
      <c r="Q75" s="22">
        <f>IF('Gr 7'!$G$15&lt;&gt;"",'Gr 7'!$G$15,"")</f>
        <v>0</v>
      </c>
      <c r="R75" s="20">
        <f>IF('Gr 7'!$E$10&lt;&gt;"",'Gr 7'!$E$10,"")</f>
        <v>0</v>
      </c>
      <c r="S75" s="21" t="str">
        <f>IF(T75&lt;&gt;"",":","")</f>
        <v>:</v>
      </c>
      <c r="T75" s="22">
        <f>IF('Gr 7'!$G$10&lt;&gt;"",'Gr 7'!$G$10,"")</f>
        <v>3</v>
      </c>
      <c r="U75" s="20">
        <f>IF('Gr 7'!$E$5&lt;&gt;"",'Gr 7'!$E$5,"")</f>
        <v>2</v>
      </c>
      <c r="V75" s="21" t="str">
        <f t="shared" si="99"/>
        <v>:</v>
      </c>
      <c r="W75" s="22">
        <f>IF('Gr 7'!$G$5&lt;&gt;"",'Gr 7'!$G$5,"")</f>
        <v>3</v>
      </c>
      <c r="X75" s="20">
        <f>IF('Gr 7'!$E$20&lt;&gt;"",'Gr 7'!$E$20,"")</f>
        <v>3</v>
      </c>
      <c r="Y75" s="21" t="str">
        <f t="shared" si="100"/>
        <v>:</v>
      </c>
      <c r="Z75" s="22">
        <f>IF('Gr 7'!$G$20&lt;&gt;"",'Gr 7'!$G$20,"")</f>
        <v>0</v>
      </c>
      <c r="AA75" s="150">
        <f t="shared" ref="AA75:AA81" si="102">IF(C75&gt;E75,1)+IF(F75&gt;H75,1)+IF(I75&gt;K75,1)+IF(L75&gt;N75,1)+IF(O75&gt;Q75,1)+IF(R75&gt;T75,1)+IF(U75&gt;W75,1)+IF(X75&gt;Z75,1)</f>
        <v>2</v>
      </c>
      <c r="AB75" s="151" t="str">
        <f t="shared" ref="AB75:AB81" si="103">IF(AC75&lt;&gt;"",":","")</f>
        <v>:</v>
      </c>
      <c r="AC75" s="152">
        <f t="shared" ref="AC75:AC81" si="104">IF(E75&gt;C75,1)+IF(H75&gt;F75,1)+IF(K75&gt;I75,1)+IF(N75&gt;L75,1)+IF(Q75&gt;O75,1)+IF(T75&gt;R75,1)+IF(W75&gt;U75,1)+IF(Z75&gt;X75,1)</f>
        <v>5</v>
      </c>
      <c r="AD75" s="153">
        <f t="shared" ref="AD75:AD81" si="105">SUM(C75,F75,I75,L75,O75,R75,U75,X75)</f>
        <v>13</v>
      </c>
      <c r="AE75" s="151" t="s">
        <v>11</v>
      </c>
      <c r="AF75" s="151">
        <f t="shared" ref="AF75:AF81" si="106">SUM(E75,H75,K75,N75,Q75,T75,W75,Z75)</f>
        <v>15</v>
      </c>
      <c r="AG75" s="28">
        <f>IF(AA75+AC75&gt;0,RANK(sonuc!AI75,sonuc!AI$74:AI$81),"")</f>
        <v>6</v>
      </c>
      <c r="AH75" s="156" t="e">
        <f>#REF!</f>
        <v>#REF!</v>
      </c>
      <c r="AI75" s="155">
        <f>(sonuc!AA75*1000+sonuc!AC75*200+(sonuc!AD75-sonuc!AF75)*20)</f>
        <v>2960</v>
      </c>
      <c r="AJ75" s="109">
        <f>IF(AA75+AC75&gt;0,sonuc!AA75+sonuc!AC75,"")</f>
        <v>7</v>
      </c>
    </row>
    <row r="76" spans="1:37" ht="18.75">
      <c r="A76" s="148">
        <v>3</v>
      </c>
      <c r="B76" s="209" t="s">
        <v>128</v>
      </c>
      <c r="C76" s="18">
        <f>+K74</f>
        <v>3</v>
      </c>
      <c r="D76" s="29" t="str">
        <f>IF(E76&lt;&gt;"",":","")</f>
        <v>:</v>
      </c>
      <c r="E76" s="19">
        <f>+I74</f>
        <v>0</v>
      </c>
      <c r="F76" s="20">
        <f>+K75</f>
        <v>3</v>
      </c>
      <c r="G76" s="21" t="str">
        <f t="shared" ref="G76:G81" si="107">IF(H76&lt;&gt;"",":","")</f>
        <v>:</v>
      </c>
      <c r="H76" s="22">
        <f>+I75</f>
        <v>2</v>
      </c>
      <c r="I76" s="37"/>
      <c r="J76" s="38"/>
      <c r="K76" s="39"/>
      <c r="L76" s="20">
        <f>IF('Gr 7'!$P$11&lt;&gt;"",'Gr 7'!$P$11,"")</f>
        <v>3</v>
      </c>
      <c r="M76" s="21" t="str">
        <f>IF($N$6&lt;&gt;"",":","")</f>
        <v>:</v>
      </c>
      <c r="N76" s="22">
        <f>IF('Gr 7'!$N$11&lt;&gt;"",'Gr 7'!$N$11,"")</f>
        <v>1</v>
      </c>
      <c r="O76" s="20">
        <f>IF('Gr 7'!$E$11&lt;&gt;"",'Gr 7'!$E$11,"")</f>
        <v>3</v>
      </c>
      <c r="P76" s="21" t="str">
        <f>IF(Q76&lt;&gt;"",":","")</f>
        <v>:</v>
      </c>
      <c r="Q76" s="22">
        <f>IF('Gr 7'!$G$11&lt;&gt;"",'Gr 7'!$G$11,"")</f>
        <v>0</v>
      </c>
      <c r="R76" s="20">
        <f>IF('Gr 7'!$E$6&lt;&gt;"",'Gr 7'!$E$6,"")</f>
        <v>1</v>
      </c>
      <c r="S76" s="21" t="str">
        <f>IF(T76&lt;&gt;"",":","")</f>
        <v>:</v>
      </c>
      <c r="T76" s="22">
        <f>IF('Gr 7'!$G$6&lt;&gt;"",'Gr 7'!$G$6,"")</f>
        <v>3</v>
      </c>
      <c r="U76" s="20">
        <f>IF('Gr 7'!$E$21&lt;&gt;"",'Gr 7'!$E$21,"")</f>
        <v>3</v>
      </c>
      <c r="V76" s="21" t="str">
        <f t="shared" si="99"/>
        <v>:</v>
      </c>
      <c r="W76" s="22">
        <f>IF('Gr 7'!$G$21&lt;&gt;"",'Gr 7'!$G$21,"")</f>
        <v>1</v>
      </c>
      <c r="X76" s="20">
        <f>IF('Gr 7'!$E$16&lt;&gt;"",'Gr 7'!$E$16,"")</f>
        <v>3</v>
      </c>
      <c r="Y76" s="21" t="str">
        <f t="shared" si="100"/>
        <v>:</v>
      </c>
      <c r="Z76" s="22">
        <f>IF('Gr 7'!$G$16&lt;&gt;"",'Gr 7'!$G$16,"")</f>
        <v>1</v>
      </c>
      <c r="AA76" s="150">
        <f t="shared" si="102"/>
        <v>6</v>
      </c>
      <c r="AB76" s="151" t="str">
        <f t="shared" si="103"/>
        <v>:</v>
      </c>
      <c r="AC76" s="152">
        <f t="shared" si="104"/>
        <v>1</v>
      </c>
      <c r="AD76" s="153">
        <f t="shared" si="105"/>
        <v>19</v>
      </c>
      <c r="AE76" s="151" t="s">
        <v>11</v>
      </c>
      <c r="AF76" s="151">
        <f t="shared" si="106"/>
        <v>8</v>
      </c>
      <c r="AG76" s="28">
        <f>IF(AA76+AC76&gt;0,RANK(sonuc!AI76,sonuc!AI$74:AI$81),"")</f>
        <v>2</v>
      </c>
      <c r="AH76" s="156" t="e">
        <f>#REF!</f>
        <v>#REF!</v>
      </c>
      <c r="AI76" s="155">
        <f>(sonuc!AA76*1000+sonuc!AC76*200+(sonuc!AD76-sonuc!AF76)*20)</f>
        <v>6420</v>
      </c>
      <c r="AJ76" s="109">
        <f>IF(AA76+AC76&gt;0,sonuc!AA76+sonuc!AC76,"")</f>
        <v>7</v>
      </c>
      <c r="AK76" s="105"/>
    </row>
    <row r="77" spans="1:37" ht="18.75">
      <c r="A77" s="148">
        <v>4</v>
      </c>
      <c r="B77" s="209" t="s">
        <v>129</v>
      </c>
      <c r="C77" s="18">
        <f>+N74</f>
        <v>3</v>
      </c>
      <c r="D77" s="21" t="str">
        <f>IF(E77&lt;&gt;"",":","")</f>
        <v>:</v>
      </c>
      <c r="E77" s="19">
        <f>+L74</f>
        <v>2</v>
      </c>
      <c r="F77" s="18">
        <f>+N75</f>
        <v>3</v>
      </c>
      <c r="G77" s="21" t="str">
        <f t="shared" si="107"/>
        <v>:</v>
      </c>
      <c r="H77" s="19">
        <f>+L75</f>
        <v>1</v>
      </c>
      <c r="I77" s="18">
        <f>+N76</f>
        <v>1</v>
      </c>
      <c r="J77" s="21" t="str">
        <f t="shared" ref="J77:J81" si="108">IF(K77&lt;&gt;"",":","")</f>
        <v>:</v>
      </c>
      <c r="K77" s="19">
        <f>+L76</f>
        <v>3</v>
      </c>
      <c r="L77" s="37"/>
      <c r="M77" s="38"/>
      <c r="N77" s="39"/>
      <c r="O77" s="20">
        <f>IF('Gr 7'!$E$7&lt;&gt;"",'Gr 7'!$E$7,"")</f>
        <v>3</v>
      </c>
      <c r="P77" s="21" t="str">
        <f>IF(Q77&lt;&gt;"",":","")</f>
        <v>:</v>
      </c>
      <c r="Q77" s="22">
        <f>IF('Gr 7'!$G$7&lt;&gt;"",'Gr 7'!$G$7,"")</f>
        <v>1</v>
      </c>
      <c r="R77" s="20">
        <f>IF('Gr 7'!$E$22&lt;&gt;"",'Gr 7'!$E$22,"")</f>
        <v>1</v>
      </c>
      <c r="S77" s="21" t="str">
        <f>IF(T77&lt;&gt;"",":","")</f>
        <v>:</v>
      </c>
      <c r="T77" s="22">
        <f>IF('Gr 7'!$G$22&lt;&gt;"",'Gr 7'!$G$22,"")</f>
        <v>3</v>
      </c>
      <c r="U77" s="20">
        <f>IF('Gr 7'!$E$17&lt;&gt;"",'Gr 7'!$E$17,"")</f>
        <v>3</v>
      </c>
      <c r="V77" s="21" t="str">
        <f t="shared" si="99"/>
        <v>:</v>
      </c>
      <c r="W77" s="22">
        <f>IF('Gr 7'!$G$17&lt;&gt;"",'Gr 7'!$G$17,"")</f>
        <v>1</v>
      </c>
      <c r="X77" s="20">
        <f>IF('Gr 7'!$E$12&lt;&gt;"",'Gr 7'!$E$12,"")</f>
        <v>3</v>
      </c>
      <c r="Y77" s="21" t="str">
        <f t="shared" si="100"/>
        <v>:</v>
      </c>
      <c r="Z77" s="22">
        <f>IF('Gr 7'!$G$12&lt;&gt;"",'Gr 7'!$G$12,"")</f>
        <v>1</v>
      </c>
      <c r="AA77" s="150">
        <f t="shared" si="102"/>
        <v>5</v>
      </c>
      <c r="AB77" s="151" t="str">
        <f t="shared" si="103"/>
        <v>:</v>
      </c>
      <c r="AC77" s="152">
        <f t="shared" si="104"/>
        <v>2</v>
      </c>
      <c r="AD77" s="153">
        <f t="shared" si="105"/>
        <v>17</v>
      </c>
      <c r="AE77" s="151" t="s">
        <v>11</v>
      </c>
      <c r="AF77" s="151">
        <f t="shared" si="106"/>
        <v>12</v>
      </c>
      <c r="AG77" s="28">
        <f>IF(AA77+AC77&gt;0,RANK(sonuc!AI77,sonuc!AI$74:AI$81),"")</f>
        <v>3</v>
      </c>
      <c r="AH77" s="156" t="e">
        <f>#REF!</f>
        <v>#REF!</v>
      </c>
      <c r="AI77" s="155">
        <f>(sonuc!AA77*1000+sonuc!AC77*200+(sonuc!AD77-sonuc!AF77)*20)</f>
        <v>5500</v>
      </c>
      <c r="AJ77" s="109">
        <f>IF(AA77+AC77&gt;0,sonuc!AA77+sonuc!AC77,"")</f>
        <v>7</v>
      </c>
    </row>
    <row r="78" spans="1:37" ht="18.75">
      <c r="A78" s="148">
        <v>5</v>
      </c>
      <c r="B78" s="209" t="s">
        <v>130</v>
      </c>
      <c r="C78" s="18">
        <f>+Q74</f>
        <v>3</v>
      </c>
      <c r="D78" s="30" t="str">
        <f t="shared" ref="D78:D81" si="109">IF(E78&lt;&gt;"",":","")</f>
        <v>:</v>
      </c>
      <c r="E78" s="19">
        <f>+O74</f>
        <v>1</v>
      </c>
      <c r="F78" s="20">
        <f>+Q75</f>
        <v>0</v>
      </c>
      <c r="G78" s="21" t="str">
        <f t="shared" si="107"/>
        <v>:</v>
      </c>
      <c r="H78" s="22">
        <f>+O75</f>
        <v>3</v>
      </c>
      <c r="I78" s="20">
        <f>+Q76</f>
        <v>0</v>
      </c>
      <c r="J78" s="21" t="str">
        <f t="shared" si="108"/>
        <v>:</v>
      </c>
      <c r="K78" s="19">
        <f>+O76</f>
        <v>3</v>
      </c>
      <c r="L78" s="20">
        <f>+Q77</f>
        <v>1</v>
      </c>
      <c r="M78" s="21" t="str">
        <f t="shared" ref="M78:M81" si="110">IF(N78&lt;&gt;"",":","")</f>
        <v>:</v>
      </c>
      <c r="N78" s="22">
        <f>+O77</f>
        <v>3</v>
      </c>
      <c r="O78" s="37"/>
      <c r="P78" s="38"/>
      <c r="Q78" s="39"/>
      <c r="R78" s="20">
        <f>IF('Gr 7'!$N$7&lt;&gt;"",'Gr 7'!$N$7,"")</f>
        <v>0</v>
      </c>
      <c r="S78" s="21" t="str">
        <f>IF(T78&lt;&gt;"",":","")</f>
        <v>:</v>
      </c>
      <c r="T78" s="22">
        <f>IF('Gr 7'!$P$7&lt;&gt;"",'Gr 7'!$P$7,"")</f>
        <v>3</v>
      </c>
      <c r="U78" s="20">
        <f>IF('Gr 7'!$P$12&lt;&gt;"",'Gr 7'!$P$12,"")</f>
        <v>0</v>
      </c>
      <c r="V78" s="21" t="str">
        <f t="shared" si="99"/>
        <v>:</v>
      </c>
      <c r="W78" s="22">
        <f>IF('Gr 7'!$N$12&lt;&gt;"",'Gr 7'!$N$12,"")</f>
        <v>3</v>
      </c>
      <c r="X78" s="20">
        <f>IF('Gr 7'!$P$16&lt;&gt;"",'Gr 7'!$P$16,"")</f>
        <v>2</v>
      </c>
      <c r="Y78" s="21" t="str">
        <f t="shared" si="100"/>
        <v>:</v>
      </c>
      <c r="Z78" s="22">
        <f>IF('Gr 7'!$N$16&lt;&gt;"",'Gr 7'!$N$16,"")</f>
        <v>3</v>
      </c>
      <c r="AA78" s="150">
        <f t="shared" si="102"/>
        <v>1</v>
      </c>
      <c r="AB78" s="151" t="str">
        <f t="shared" si="103"/>
        <v>:</v>
      </c>
      <c r="AC78" s="152">
        <f t="shared" si="104"/>
        <v>6</v>
      </c>
      <c r="AD78" s="153">
        <f t="shared" si="105"/>
        <v>6</v>
      </c>
      <c r="AE78" s="151" t="s">
        <v>11</v>
      </c>
      <c r="AF78" s="151">
        <f t="shared" si="106"/>
        <v>19</v>
      </c>
      <c r="AG78" s="28">
        <f>IF(AA78+AC78&gt;0,RANK(sonuc!AI78,sonuc!AI$74:AI$81),"")</f>
        <v>7</v>
      </c>
      <c r="AH78" s="156" t="e">
        <f>#REF!</f>
        <v>#REF!</v>
      </c>
      <c r="AI78" s="155">
        <f>(sonuc!AA78*1000+sonuc!AC78*200+(sonuc!AD78-sonuc!AF78)*20)</f>
        <v>1940</v>
      </c>
      <c r="AJ78" s="109">
        <f>IF(AA78+AC78&gt;0,sonuc!AA78+sonuc!AC78,"")</f>
        <v>7</v>
      </c>
    </row>
    <row r="79" spans="1:37" ht="18.75">
      <c r="A79" s="148">
        <v>6</v>
      </c>
      <c r="B79" s="209" t="s">
        <v>131</v>
      </c>
      <c r="C79" s="18">
        <f>+T74</f>
        <v>2</v>
      </c>
      <c r="D79" s="21" t="str">
        <f t="shared" si="109"/>
        <v>:</v>
      </c>
      <c r="E79" s="19">
        <f>+R74</f>
        <v>3</v>
      </c>
      <c r="F79" s="18">
        <f>+T75</f>
        <v>3</v>
      </c>
      <c r="G79" s="21" t="str">
        <f t="shared" si="107"/>
        <v>:</v>
      </c>
      <c r="H79" s="19">
        <f>+R75</f>
        <v>0</v>
      </c>
      <c r="I79" s="18">
        <f>+T76</f>
        <v>3</v>
      </c>
      <c r="J79" s="21" t="str">
        <f t="shared" si="108"/>
        <v>:</v>
      </c>
      <c r="K79" s="19">
        <f>+R76</f>
        <v>1</v>
      </c>
      <c r="L79" s="18">
        <f>+T77</f>
        <v>3</v>
      </c>
      <c r="M79" s="21" t="str">
        <f>IF(N79&lt;&gt;"",":","")</f>
        <v>:</v>
      </c>
      <c r="N79" s="19">
        <f>+R77</f>
        <v>1</v>
      </c>
      <c r="O79" s="18">
        <f>+T78</f>
        <v>3</v>
      </c>
      <c r="P79" s="21" t="str">
        <f t="shared" ref="P79:P81" si="111">IF(Q79&lt;&gt;"",":","")</f>
        <v>:</v>
      </c>
      <c r="Q79" s="19">
        <f>+R78</f>
        <v>0</v>
      </c>
      <c r="R79" s="37"/>
      <c r="S79" s="38"/>
      <c r="T79" s="39"/>
      <c r="U79" s="20">
        <f>IF('Gr 7'!$P$17&lt;&gt;"",'Gr 7'!$P$17,"")</f>
        <v>3</v>
      </c>
      <c r="V79" s="21" t="str">
        <f t="shared" si="99"/>
        <v>:</v>
      </c>
      <c r="W79" s="22">
        <f>IF('Gr 7'!$N$17&lt;&gt;"",'Gr 7'!$N$17,"")</f>
        <v>2</v>
      </c>
      <c r="X79" s="20">
        <f>IF('Gr 7'!$P$10&lt;&gt;"",'Gr 7'!$P$10,"")</f>
        <v>3</v>
      </c>
      <c r="Y79" s="21" t="str">
        <f t="shared" si="100"/>
        <v>:</v>
      </c>
      <c r="Z79" s="22">
        <f>IF('Gr 7'!$N$10&lt;&gt;"",'Gr 7'!$N$10,"")</f>
        <v>0</v>
      </c>
      <c r="AA79" s="150">
        <f t="shared" si="102"/>
        <v>6</v>
      </c>
      <c r="AB79" s="151" t="str">
        <f t="shared" si="103"/>
        <v>:</v>
      </c>
      <c r="AC79" s="152">
        <f t="shared" si="104"/>
        <v>1</v>
      </c>
      <c r="AD79" s="153">
        <f t="shared" si="105"/>
        <v>20</v>
      </c>
      <c r="AE79" s="151" t="s">
        <v>11</v>
      </c>
      <c r="AF79" s="151">
        <f t="shared" si="106"/>
        <v>7</v>
      </c>
      <c r="AG79" s="28">
        <f>IF(AA79+AC79&gt;0,RANK(sonuc!AI79,sonuc!AI$74:AI$81),"")</f>
        <v>1</v>
      </c>
      <c r="AH79" s="156" t="e">
        <f>#REF!</f>
        <v>#REF!</v>
      </c>
      <c r="AI79" s="155">
        <f>(sonuc!AA79*1000+sonuc!AC79*200+(sonuc!AD79-sonuc!AF79)*20)</f>
        <v>6460</v>
      </c>
      <c r="AJ79" s="109">
        <f>IF(AA79+AC79&gt;0,sonuc!AA79+sonuc!AC79,"")</f>
        <v>7</v>
      </c>
    </row>
    <row r="80" spans="1:37" ht="18.75">
      <c r="A80" s="148">
        <v>7</v>
      </c>
      <c r="B80" s="215" t="s">
        <v>135</v>
      </c>
      <c r="C80" s="18">
        <f>+W74</f>
        <v>2</v>
      </c>
      <c r="D80" s="30" t="str">
        <f t="shared" si="109"/>
        <v>:</v>
      </c>
      <c r="E80" s="19">
        <f>+U74</f>
        <v>3</v>
      </c>
      <c r="F80" s="20">
        <f>+W75</f>
        <v>3</v>
      </c>
      <c r="G80" s="21" t="str">
        <f t="shared" si="107"/>
        <v>:</v>
      </c>
      <c r="H80" s="22">
        <f>+U75</f>
        <v>2</v>
      </c>
      <c r="I80" s="20">
        <f>+W76</f>
        <v>1</v>
      </c>
      <c r="J80" s="21" t="str">
        <f t="shared" si="108"/>
        <v>:</v>
      </c>
      <c r="K80" s="22">
        <f>+U76</f>
        <v>3</v>
      </c>
      <c r="L80" s="20">
        <f>+W77</f>
        <v>1</v>
      </c>
      <c r="M80" s="21" t="str">
        <f t="shared" si="110"/>
        <v>:</v>
      </c>
      <c r="N80" s="22">
        <f>+U77</f>
        <v>3</v>
      </c>
      <c r="O80" s="20">
        <f>+W78</f>
        <v>3</v>
      </c>
      <c r="P80" s="21" t="str">
        <f t="shared" si="111"/>
        <v>:</v>
      </c>
      <c r="Q80" s="22">
        <f>+U78</f>
        <v>0</v>
      </c>
      <c r="R80" s="20">
        <f>+W79</f>
        <v>2</v>
      </c>
      <c r="S80" s="21" t="str">
        <f t="shared" ref="S80:S81" si="112">IF(T80&lt;&gt;"",":","")</f>
        <v>:</v>
      </c>
      <c r="T80" s="22">
        <f>+U79</f>
        <v>3</v>
      </c>
      <c r="U80" s="37"/>
      <c r="V80" s="38"/>
      <c r="W80" s="39"/>
      <c r="X80" s="20">
        <f>IF('Gr 7'!$P$6&lt;&gt;"",'Gr 7'!$P$6,"")</f>
        <v>3</v>
      </c>
      <c r="Y80" s="21" t="str">
        <f t="shared" si="100"/>
        <v>:</v>
      </c>
      <c r="Z80" s="22">
        <f>IF('Gr 7'!$N$6&lt;&gt;"",'Gr 7'!$N$6,"")</f>
        <v>1</v>
      </c>
      <c r="AA80" s="150">
        <f t="shared" si="102"/>
        <v>3</v>
      </c>
      <c r="AB80" s="151" t="str">
        <f t="shared" si="103"/>
        <v>:</v>
      </c>
      <c r="AC80" s="152">
        <f t="shared" si="104"/>
        <v>4</v>
      </c>
      <c r="AD80" s="153">
        <f t="shared" si="105"/>
        <v>15</v>
      </c>
      <c r="AE80" s="151" t="s">
        <v>11</v>
      </c>
      <c r="AF80" s="151">
        <f t="shared" si="106"/>
        <v>15</v>
      </c>
      <c r="AG80" s="28">
        <f>IF(AA80+AC80&gt;0,RANK(sonuc!AI80,sonuc!AI$74:AI$81),"")</f>
        <v>5</v>
      </c>
      <c r="AH80" s="156" t="e">
        <f>#REF!</f>
        <v>#REF!</v>
      </c>
      <c r="AI80" s="155">
        <f>(sonuc!AA80*1000+sonuc!AC80*200+(sonuc!AD80-sonuc!AF80)*20)</f>
        <v>3800</v>
      </c>
      <c r="AJ80" s="109">
        <f>IF(AA80+AC80&gt;0,sonuc!AA80+sonuc!AC80,"")</f>
        <v>7</v>
      </c>
    </row>
    <row r="81" spans="1:37" ht="19.5" thickBot="1">
      <c r="A81" s="216">
        <v>8</v>
      </c>
      <c r="B81" s="212" t="s">
        <v>132</v>
      </c>
      <c r="C81" s="217">
        <f>+Z74</f>
        <v>1</v>
      </c>
      <c r="D81" s="218" t="str">
        <f t="shared" si="109"/>
        <v>:</v>
      </c>
      <c r="E81" s="219">
        <f>+X74</f>
        <v>3</v>
      </c>
      <c r="F81" s="217">
        <f>+Z75</f>
        <v>0</v>
      </c>
      <c r="G81" s="218" t="str">
        <f t="shared" si="107"/>
        <v>:</v>
      </c>
      <c r="H81" s="219">
        <f>+X75</f>
        <v>3</v>
      </c>
      <c r="I81" s="217">
        <f>+Z76</f>
        <v>1</v>
      </c>
      <c r="J81" s="218" t="str">
        <f t="shared" si="108"/>
        <v>:</v>
      </c>
      <c r="K81" s="219">
        <f>+X76</f>
        <v>3</v>
      </c>
      <c r="L81" s="217">
        <f>+Z77</f>
        <v>1</v>
      </c>
      <c r="M81" s="218" t="str">
        <f t="shared" si="110"/>
        <v>:</v>
      </c>
      <c r="N81" s="219">
        <f>+X77</f>
        <v>3</v>
      </c>
      <c r="O81" s="217">
        <f>+Z78</f>
        <v>3</v>
      </c>
      <c r="P81" s="218" t="str">
        <f t="shared" si="111"/>
        <v>:</v>
      </c>
      <c r="Q81" s="219">
        <f>+X78</f>
        <v>2</v>
      </c>
      <c r="R81" s="217">
        <f>+Z79</f>
        <v>0</v>
      </c>
      <c r="S81" s="218" t="str">
        <f t="shared" si="112"/>
        <v>:</v>
      </c>
      <c r="T81" s="219">
        <f>+X79</f>
        <v>3</v>
      </c>
      <c r="U81" s="217">
        <f>+Z80</f>
        <v>1</v>
      </c>
      <c r="V81" s="218" t="str">
        <f>IF(W81&lt;&gt;"",":","")</f>
        <v>:</v>
      </c>
      <c r="W81" s="219">
        <f>+X80</f>
        <v>3</v>
      </c>
      <c r="X81" s="220"/>
      <c r="Y81" s="221"/>
      <c r="Z81" s="222"/>
      <c r="AA81" s="223">
        <f t="shared" si="102"/>
        <v>1</v>
      </c>
      <c r="AB81" s="224" t="str">
        <f t="shared" si="103"/>
        <v>:</v>
      </c>
      <c r="AC81" s="225">
        <f t="shared" si="104"/>
        <v>6</v>
      </c>
      <c r="AD81" s="226">
        <f t="shared" si="105"/>
        <v>7</v>
      </c>
      <c r="AE81" s="224" t="s">
        <v>11</v>
      </c>
      <c r="AF81" s="224">
        <f t="shared" si="106"/>
        <v>20</v>
      </c>
      <c r="AG81" s="227">
        <f>IF(AA81+AC81&gt;0,RANK(sonuc!AI81,sonuc!AI$74:AI$81),"")</f>
        <v>7</v>
      </c>
      <c r="AH81" s="228" t="e">
        <f>#REF!</f>
        <v>#REF!</v>
      </c>
      <c r="AI81" s="229">
        <f>(sonuc!AA81*1000+sonuc!AC81*200+(sonuc!AD81-sonuc!AF81)*20)</f>
        <v>1940</v>
      </c>
      <c r="AJ81" s="109">
        <f>IF(AA81+AC81&gt;0,sonuc!AA81+sonuc!AC81,"")</f>
        <v>7</v>
      </c>
    </row>
    <row r="82" spans="1:37" ht="19.5" thickBot="1">
      <c r="A82" s="293" t="s">
        <v>71</v>
      </c>
      <c r="B82" s="294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5"/>
      <c r="AJ82" s="109"/>
    </row>
    <row r="83" spans="1:37" ht="16.5" thickBot="1">
      <c r="A83" s="190" t="s">
        <v>0</v>
      </c>
      <c r="B83" s="191" t="s">
        <v>1</v>
      </c>
      <c r="C83" s="306">
        <v>1</v>
      </c>
      <c r="D83" s="307"/>
      <c r="E83" s="308"/>
      <c r="F83" s="306">
        <v>2</v>
      </c>
      <c r="G83" s="307"/>
      <c r="H83" s="308"/>
      <c r="I83" s="306">
        <v>3</v>
      </c>
      <c r="J83" s="307"/>
      <c r="K83" s="308"/>
      <c r="L83" s="306">
        <v>4</v>
      </c>
      <c r="M83" s="307"/>
      <c r="N83" s="308"/>
      <c r="O83" s="306">
        <v>5</v>
      </c>
      <c r="P83" s="307"/>
      <c r="Q83" s="308"/>
      <c r="R83" s="306">
        <v>6</v>
      </c>
      <c r="S83" s="307"/>
      <c r="T83" s="308"/>
      <c r="U83" s="306">
        <v>7</v>
      </c>
      <c r="V83" s="307"/>
      <c r="W83" s="308"/>
      <c r="X83" s="306">
        <v>8</v>
      </c>
      <c r="Y83" s="307"/>
      <c r="Z83" s="308"/>
      <c r="AA83" s="312" t="s">
        <v>10</v>
      </c>
      <c r="AB83" s="313"/>
      <c r="AC83" s="315"/>
      <c r="AD83" s="312" t="s">
        <v>48</v>
      </c>
      <c r="AE83" s="313"/>
      <c r="AF83" s="314"/>
      <c r="AG83" s="192" t="s">
        <v>33</v>
      </c>
      <c r="AH83" s="193" t="e">
        <f>AH73</f>
        <v>#REF!</v>
      </c>
      <c r="AI83" s="194" t="s">
        <v>51</v>
      </c>
      <c r="AJ83" s="103" t="s">
        <v>53</v>
      </c>
    </row>
    <row r="84" spans="1:37" ht="18.75">
      <c r="A84" s="170">
        <v>1</v>
      </c>
      <c r="B84" s="209" t="s">
        <v>133</v>
      </c>
      <c r="C84" s="172"/>
      <c r="D84" s="173"/>
      <c r="E84" s="174"/>
      <c r="F84" s="175">
        <f>IF('Gr 8'!$N$9&lt;&gt;"",'Gr 8'!$N$9,"")</f>
        <v>3</v>
      </c>
      <c r="G84" s="176" t="str">
        <f>IF(H84&lt;&gt;"",":","")</f>
        <v>:</v>
      </c>
      <c r="H84" s="177">
        <f>IF('Gr 8'!$P$9&lt;&gt;"",'Gr 8'!$P$9,"")</f>
        <v>2</v>
      </c>
      <c r="I84" s="175">
        <f>IF('Gr 8'!$N$14&lt;&gt;"",'Gr 8'!$N$14,"")</f>
        <v>0</v>
      </c>
      <c r="J84" s="176" t="str">
        <f>IF(K84&lt;&gt;"",":","")</f>
        <v>:</v>
      </c>
      <c r="K84" s="177">
        <f>IF('Gr 8'!$P$14&lt;&gt;"",'Gr 8'!$P$14,"")</f>
        <v>3</v>
      </c>
      <c r="L84" s="175">
        <f>IF('Gr 8'!$N$4&lt;&gt;"",'Gr 8'!$N$4,"")</f>
        <v>0</v>
      </c>
      <c r="M84" s="176" t="str">
        <f>IF($N$4&lt;&gt;"",":","")</f>
        <v>:</v>
      </c>
      <c r="N84" s="177">
        <f>IF('Gr 8'!$P$4&lt;&gt;"",'Gr 8'!$P$4,"")</f>
        <v>3</v>
      </c>
      <c r="O84" s="175">
        <f>IF('Gr 8'!$E$19&lt;&gt;"",'Gr 8'!$E$19,"")</f>
        <v>3</v>
      </c>
      <c r="P84" s="176" t="str">
        <f>IF(Q84&lt;&gt;"",":","")</f>
        <v>:</v>
      </c>
      <c r="Q84" s="177">
        <f>IF('Gr 8'!$G$19&lt;&gt;"",'Gr 8'!$G$19,"")</f>
        <v>1</v>
      </c>
      <c r="R84" s="175">
        <f>IF('Gr 8'!$E$14&lt;&gt;"",'Gr 8'!$E$14,"")</f>
        <v>1</v>
      </c>
      <c r="S84" s="176" t="str">
        <f>IF(T84&lt;&gt;"",":","")</f>
        <v>:</v>
      </c>
      <c r="T84" s="177">
        <f>IF('Gr 8'!$G$14&lt;&gt;"",'Gr 8'!$G$14,"")</f>
        <v>3</v>
      </c>
      <c r="U84" s="175">
        <f>IF('Gr 8'!$E$9&lt;&gt;"",'Gr 8'!$E$9,"")</f>
        <v>0</v>
      </c>
      <c r="V84" s="176" t="str">
        <f t="shared" ref="V84:V89" si="113">IF(W84&lt;&gt;"",":","")</f>
        <v>:</v>
      </c>
      <c r="W84" s="177">
        <f>IF('Gr 8'!$G$9&lt;&gt;"",'Gr 8'!$G$9,"")</f>
        <v>3</v>
      </c>
      <c r="X84" s="175">
        <f>IF('Gr 8'!$E$4&lt;&gt;"",'Gr 8'!$E$4,"")</f>
        <v>2</v>
      </c>
      <c r="Y84" s="176" t="str">
        <f t="shared" ref="Y84:Y90" si="114">IF(Z84&lt;&gt;"",":","")</f>
        <v>:</v>
      </c>
      <c r="Z84" s="177">
        <f>IF('Gr 8'!$G$4&lt;&gt;"",'Gr 8'!$G$4,"")</f>
        <v>3</v>
      </c>
      <c r="AA84" s="178">
        <f>IF(C84&gt;E84,1)+IF(F84&gt;H84,1)+IF(I84&gt;K84,1)+IF(L84&gt;N84,1)+IF(O84&gt;Q84,1)+IF(R84&gt;T84,1)+IF(U84&gt;W84,1)+IF(X84&gt;Z84,1)</f>
        <v>2</v>
      </c>
      <c r="AB84" s="179" t="str">
        <f t="shared" ref="AB84" si="115">IF(AC84&lt;&gt;"",":","")</f>
        <v>:</v>
      </c>
      <c r="AC84" s="180">
        <f>IF(E84&gt;C84,1)+IF(H84&gt;F84,1)+IF(K84&gt;I84,1)+IF(N84&gt;L84,1)+IF(Q84&gt;O84,1)+IF(T84&gt;R84,1)+IF(W84&gt;U84,1)+IF(Z84&gt;X84,1)</f>
        <v>5</v>
      </c>
      <c r="AD84" s="181">
        <f>SUM(C84,F84,I84,L84,O84,R84,U84,X84)</f>
        <v>9</v>
      </c>
      <c r="AE84" s="179" t="s">
        <v>11</v>
      </c>
      <c r="AF84" s="179">
        <f>SUM(E84,H84,K84,N84,Q84,T84,W84,Z84)</f>
        <v>18</v>
      </c>
      <c r="AG84" s="182">
        <f>IF(AA84+AC84&gt;0,RANK(sonuc!AI84,sonuc!AI$84:AI$91),"")</f>
        <v>7</v>
      </c>
      <c r="AH84" s="189" t="e">
        <f>#REF!</f>
        <v>#REF!</v>
      </c>
      <c r="AI84" s="184">
        <f>(sonuc!AA84*1000+sonuc!AC84*200+(sonuc!AD84-sonuc!AF84)*20)</f>
        <v>2820</v>
      </c>
      <c r="AJ84" s="109">
        <f>IF(AA84+AC84&gt;0,sonuc!AA84+sonuc!AC84,"")</f>
        <v>7</v>
      </c>
    </row>
    <row r="85" spans="1:37" ht="18.75">
      <c r="A85" s="148">
        <v>2</v>
      </c>
      <c r="B85" s="209" t="s">
        <v>134</v>
      </c>
      <c r="C85" s="18">
        <f>+H84</f>
        <v>2</v>
      </c>
      <c r="D85" s="21" t="str">
        <f>IF(E85&lt;&gt;"",":","")</f>
        <v>:</v>
      </c>
      <c r="E85" s="19">
        <f>+F84</f>
        <v>3</v>
      </c>
      <c r="F85" s="37"/>
      <c r="G85" s="38"/>
      <c r="H85" s="39"/>
      <c r="I85" s="20">
        <f>IF('Gr 8'!$N$5&lt;&gt;"",'Gr 8'!$N$5,"")</f>
        <v>3</v>
      </c>
      <c r="J85" s="21" t="str">
        <f>IF(K85&lt;&gt;"",":","")</f>
        <v>:</v>
      </c>
      <c r="K85" s="22">
        <f>IF('Gr 8'!$P$5&lt;&gt;"",'Gr 8'!$P$5,"")</f>
        <v>1</v>
      </c>
      <c r="L85" s="20">
        <f>IF('Gr 8'!$N$15&lt;&gt;"",'Gr 8'!$N$15,"")</f>
        <v>3</v>
      </c>
      <c r="M85" s="21" t="str">
        <f>IF($N$5&lt;&gt;"",":","")</f>
        <v>:</v>
      </c>
      <c r="N85" s="22">
        <f>IF('Gr 8'!$P$15&lt;&gt;"",'Gr 8'!$P$15,"")</f>
        <v>0</v>
      </c>
      <c r="O85" s="20">
        <f>IF('Gr 8'!$E$15&lt;&gt;"",'Gr 8'!$E$15,"")</f>
        <v>3</v>
      </c>
      <c r="P85" s="21" t="str">
        <f>IF(Q85&lt;&gt;"",":","")</f>
        <v>:</v>
      </c>
      <c r="Q85" s="22">
        <f>IF('Gr 8'!$G$15&lt;&gt;"",'Gr 8'!$G$15,"")</f>
        <v>2</v>
      </c>
      <c r="R85" s="20">
        <f>IF('Gr 8'!$E$10&lt;&gt;"",'Gr 8'!$E$10,"")</f>
        <v>1</v>
      </c>
      <c r="S85" s="21" t="str">
        <f>IF(T85&lt;&gt;"",":","")</f>
        <v>:</v>
      </c>
      <c r="T85" s="22">
        <f>IF('Gr 8'!$G$10&lt;&gt;"",'Gr 8'!$G$10,"")</f>
        <v>3</v>
      </c>
      <c r="U85" s="20">
        <f>IF('Gr 8'!$E$5&lt;&gt;"",'Gr 8'!$E$5,"")</f>
        <v>2</v>
      </c>
      <c r="V85" s="21" t="str">
        <f t="shared" si="113"/>
        <v>:</v>
      </c>
      <c r="W85" s="22">
        <f>IF('Gr 8'!$G$5&lt;&gt;"",'Gr 8'!$G$5,"")</f>
        <v>3</v>
      </c>
      <c r="X85" s="20">
        <f>IF('Gr 8'!$E$20&lt;&gt;"",'Gr 8'!$E$20,"")</f>
        <v>3</v>
      </c>
      <c r="Y85" s="21" t="str">
        <f t="shared" si="114"/>
        <v>:</v>
      </c>
      <c r="Z85" s="22">
        <f>IF('Gr 8'!$G$20&lt;&gt;"",'Gr 8'!$G$20,"")</f>
        <v>1</v>
      </c>
      <c r="AA85" s="150">
        <f t="shared" ref="AA85:AA91" si="116">IF(C85&gt;E85,1)+IF(F85&gt;H85,1)+IF(I85&gt;K85,1)+IF(L85&gt;N85,1)+IF(O85&gt;Q85,1)+IF(R85&gt;T85,1)+IF(U85&gt;W85,1)+IF(X85&gt;Z85,1)</f>
        <v>4</v>
      </c>
      <c r="AB85" s="151" t="str">
        <f t="shared" ref="AB85:AB91" si="117">IF(AC85&lt;&gt;"",":","")</f>
        <v>:</v>
      </c>
      <c r="AC85" s="152">
        <f t="shared" ref="AC85:AC91" si="118">IF(E85&gt;C85,1)+IF(H85&gt;F85,1)+IF(K85&gt;I85,1)+IF(N85&gt;L85,1)+IF(Q85&gt;O85,1)+IF(T85&gt;R85,1)+IF(W85&gt;U85,1)+IF(Z85&gt;X85,1)</f>
        <v>3</v>
      </c>
      <c r="AD85" s="153">
        <f t="shared" ref="AD85:AD91" si="119">SUM(C85,F85,I85,L85,O85,R85,U85,X85)</f>
        <v>17</v>
      </c>
      <c r="AE85" s="151" t="s">
        <v>11</v>
      </c>
      <c r="AF85" s="151">
        <f t="shared" ref="AF85:AF91" si="120">SUM(E85,H85,K85,N85,Q85,T85,W85,Z85)</f>
        <v>13</v>
      </c>
      <c r="AG85" s="28">
        <f>IF(AA85+AC85&gt;0,RANK(sonuc!AI85,sonuc!AI$84:AI$91),"")</f>
        <v>3</v>
      </c>
      <c r="AH85" s="156" t="e">
        <f>#REF!</f>
        <v>#REF!</v>
      </c>
      <c r="AI85" s="155">
        <f>(sonuc!AA85*1000+sonuc!AC85*200+(sonuc!AD85-sonuc!AF85)*20)</f>
        <v>4680</v>
      </c>
      <c r="AJ85" s="109">
        <f>IF(AA85+AC85&gt;0,sonuc!AA85+sonuc!AC85,"")</f>
        <v>7</v>
      </c>
      <c r="AK85" s="147"/>
    </row>
    <row r="86" spans="1:37" ht="18.75">
      <c r="A86" s="148">
        <v>3</v>
      </c>
      <c r="B86" s="211" t="s">
        <v>156</v>
      </c>
      <c r="C86" s="18">
        <f>+K84</f>
        <v>3</v>
      </c>
      <c r="D86" s="29" t="str">
        <f>IF(E86&lt;&gt;"",":","")</f>
        <v>:</v>
      </c>
      <c r="E86" s="19">
        <f>+I84</f>
        <v>0</v>
      </c>
      <c r="F86" s="20">
        <f>+K85</f>
        <v>1</v>
      </c>
      <c r="G86" s="21" t="str">
        <f t="shared" ref="G86:G91" si="121">IF(H86&lt;&gt;"",":","")</f>
        <v>:</v>
      </c>
      <c r="H86" s="22">
        <f>+I85</f>
        <v>3</v>
      </c>
      <c r="I86" s="37"/>
      <c r="J86" s="38"/>
      <c r="K86" s="39"/>
      <c r="L86" s="20">
        <f>IF('Gr 8'!$P$11&lt;&gt;"",'Gr 8'!$P$11,"")</f>
        <v>3</v>
      </c>
      <c r="M86" s="21" t="str">
        <f>IF($N$6&lt;&gt;"",":","")</f>
        <v>:</v>
      </c>
      <c r="N86" s="22">
        <f>IF('Gr 8'!$N$11&lt;&gt;"",'Gr 8'!$N$11,"")</f>
        <v>0</v>
      </c>
      <c r="O86" s="20">
        <f>IF('Gr 8'!$E$11&lt;&gt;"",'Gr 8'!$E$11,"")</f>
        <v>3</v>
      </c>
      <c r="P86" s="21" t="str">
        <f>IF(Q86&lt;&gt;"",":","")</f>
        <v>:</v>
      </c>
      <c r="Q86" s="22">
        <f>IF('Gr 8'!$G$11&lt;&gt;"",'Gr 8'!$G$11,"")</f>
        <v>2</v>
      </c>
      <c r="R86" s="20">
        <f>IF('Gr 8'!$E$6&lt;&gt;"",'Gr 8'!$E$6,"")</f>
        <v>0</v>
      </c>
      <c r="S86" s="21" t="str">
        <f>IF(T86&lt;&gt;"",":","")</f>
        <v>:</v>
      </c>
      <c r="T86" s="22">
        <f>IF('Gr 8'!$G$6&lt;&gt;"",'Gr 8'!$G$6,"")</f>
        <v>3</v>
      </c>
      <c r="U86" s="20">
        <f>IF('Gr 8'!$E$21&lt;&gt;"",'Gr 8'!$E$21,"")</f>
        <v>2</v>
      </c>
      <c r="V86" s="21" t="str">
        <f t="shared" si="113"/>
        <v>:</v>
      </c>
      <c r="W86" s="22">
        <f>IF('Gr 8'!$G$21&lt;&gt;"",'Gr 8'!$G$21,"")</f>
        <v>3</v>
      </c>
      <c r="X86" s="20">
        <f>IF('Gr 8'!$E$16&lt;&gt;"",'Gr 8'!$E$16,"")</f>
        <v>3</v>
      </c>
      <c r="Y86" s="21" t="str">
        <f t="shared" si="114"/>
        <v>:</v>
      </c>
      <c r="Z86" s="22">
        <f>IF('Gr 8'!$G$16&lt;&gt;"",'Gr 8'!$G$16,"")</f>
        <v>2</v>
      </c>
      <c r="AA86" s="150">
        <f t="shared" si="116"/>
        <v>4</v>
      </c>
      <c r="AB86" s="151" t="str">
        <f t="shared" si="117"/>
        <v>:</v>
      </c>
      <c r="AC86" s="152">
        <f t="shared" si="118"/>
        <v>3</v>
      </c>
      <c r="AD86" s="153">
        <f t="shared" si="119"/>
        <v>15</v>
      </c>
      <c r="AE86" s="151" t="s">
        <v>11</v>
      </c>
      <c r="AF86" s="151">
        <f t="shared" si="120"/>
        <v>13</v>
      </c>
      <c r="AG86" s="28">
        <f>IF(AA86+AC86&gt;0,RANK(sonuc!AI86,sonuc!AI$84:AI$91),"")</f>
        <v>4</v>
      </c>
      <c r="AH86" s="156" t="e">
        <f>#REF!</f>
        <v>#REF!</v>
      </c>
      <c r="AI86" s="155">
        <f>(sonuc!AA86*1000+sonuc!AC86*200+(sonuc!AD86-sonuc!AF86)*20)</f>
        <v>4640</v>
      </c>
      <c r="AJ86" s="109">
        <f>IF(AA86+AC86&gt;0,sonuc!AA86+sonuc!AC86,"")</f>
        <v>7</v>
      </c>
    </row>
    <row r="87" spans="1:37" ht="18.75">
      <c r="A87" s="148">
        <v>4</v>
      </c>
      <c r="B87" s="209" t="s">
        <v>136</v>
      </c>
      <c r="C87" s="18">
        <f>+N84</f>
        <v>3</v>
      </c>
      <c r="D87" s="21" t="str">
        <f>IF(E87&lt;&gt;"",":","")</f>
        <v>:</v>
      </c>
      <c r="E87" s="19">
        <f>+L84</f>
        <v>0</v>
      </c>
      <c r="F87" s="18">
        <f>+N85</f>
        <v>0</v>
      </c>
      <c r="G87" s="21" t="str">
        <f t="shared" si="121"/>
        <v>:</v>
      </c>
      <c r="H87" s="19">
        <f>+L85</f>
        <v>3</v>
      </c>
      <c r="I87" s="18">
        <f>+N86</f>
        <v>0</v>
      </c>
      <c r="J87" s="21" t="str">
        <f t="shared" ref="J87:J91" si="122">IF(K87&lt;&gt;"",":","")</f>
        <v>:</v>
      </c>
      <c r="K87" s="19">
        <f>+L86</f>
        <v>3</v>
      </c>
      <c r="L87" s="37"/>
      <c r="M87" s="38"/>
      <c r="N87" s="39"/>
      <c r="O87" s="20">
        <f>IF('Gr 8'!$E$7&lt;&gt;"",'Gr 8'!$E$7,"")</f>
        <v>3</v>
      </c>
      <c r="P87" s="21" t="str">
        <f>IF(Q87&lt;&gt;"",":","")</f>
        <v>:</v>
      </c>
      <c r="Q87" s="22">
        <f>IF('Gr 8'!$G$7&lt;&gt;"",'Gr 8'!$G$7,"")</f>
        <v>0</v>
      </c>
      <c r="R87" s="20">
        <f>IF('Gr 8'!$E$22&lt;&gt;"",'Gr 8'!$E$22,"")</f>
        <v>0</v>
      </c>
      <c r="S87" s="21" t="str">
        <f>IF(T87&lt;&gt;"",":","")</f>
        <v>:</v>
      </c>
      <c r="T87" s="22">
        <f>IF('Gr 8'!$G$22&lt;&gt;"",'Gr 8'!$G$22,"")</f>
        <v>3</v>
      </c>
      <c r="U87" s="20">
        <f>IF('Gr 8'!$E$17&lt;&gt;"",'Gr 8'!$E$17,"")</f>
        <v>1</v>
      </c>
      <c r="V87" s="21" t="str">
        <f t="shared" si="113"/>
        <v>:</v>
      </c>
      <c r="W87" s="22">
        <f>IF('Gr 8'!$G$17&lt;&gt;"",'Gr 8'!$G$17,"")</f>
        <v>3</v>
      </c>
      <c r="X87" s="20">
        <f>IF('Gr 8'!$E$12&lt;&gt;"",'Gr 8'!$E$12,"")</f>
        <v>3</v>
      </c>
      <c r="Y87" s="21" t="str">
        <f t="shared" si="114"/>
        <v>:</v>
      </c>
      <c r="Z87" s="22">
        <f>IF('Gr 8'!$G$12&lt;&gt;"",'Gr 8'!$G$12,"")</f>
        <v>1</v>
      </c>
      <c r="AA87" s="150">
        <f t="shared" si="116"/>
        <v>3</v>
      </c>
      <c r="AB87" s="151" t="str">
        <f t="shared" si="117"/>
        <v>:</v>
      </c>
      <c r="AC87" s="152">
        <f t="shared" si="118"/>
        <v>4</v>
      </c>
      <c r="AD87" s="153">
        <f t="shared" si="119"/>
        <v>10</v>
      </c>
      <c r="AE87" s="151" t="s">
        <v>11</v>
      </c>
      <c r="AF87" s="151">
        <f t="shared" si="120"/>
        <v>13</v>
      </c>
      <c r="AG87" s="28">
        <f>IF(AA87+AC87&gt;0,RANK(sonuc!AI87,sonuc!AI$84:AI$91),"")</f>
        <v>6</v>
      </c>
      <c r="AH87" s="156" t="e">
        <f>#REF!</f>
        <v>#REF!</v>
      </c>
      <c r="AI87" s="155">
        <f>(sonuc!AA87*1000+sonuc!AC87*200+(sonuc!AD87-sonuc!AF87)*20)</f>
        <v>3740</v>
      </c>
      <c r="AJ87" s="109">
        <f>IF(AA87+AC87&gt;0,sonuc!AA87+sonuc!AC87,"")</f>
        <v>7</v>
      </c>
    </row>
    <row r="88" spans="1:37" ht="18.75">
      <c r="A88" s="148">
        <v>5</v>
      </c>
      <c r="B88" s="209" t="s">
        <v>137</v>
      </c>
      <c r="C88" s="18">
        <f>+Q84</f>
        <v>1</v>
      </c>
      <c r="D88" s="30" t="str">
        <f t="shared" ref="D88:D91" si="123">IF(E88&lt;&gt;"",":","")</f>
        <v>:</v>
      </c>
      <c r="E88" s="19">
        <f>+O84</f>
        <v>3</v>
      </c>
      <c r="F88" s="20">
        <f>+Q85</f>
        <v>2</v>
      </c>
      <c r="G88" s="21" t="str">
        <f t="shared" si="121"/>
        <v>:</v>
      </c>
      <c r="H88" s="22">
        <f>+O85</f>
        <v>3</v>
      </c>
      <c r="I88" s="20">
        <f>+Q86</f>
        <v>2</v>
      </c>
      <c r="J88" s="21" t="str">
        <f t="shared" si="122"/>
        <v>:</v>
      </c>
      <c r="K88" s="19">
        <f>+O86</f>
        <v>3</v>
      </c>
      <c r="L88" s="20">
        <f>+Q87</f>
        <v>0</v>
      </c>
      <c r="M88" s="21" t="str">
        <f t="shared" ref="M88:M91" si="124">IF(N88&lt;&gt;"",":","")</f>
        <v>:</v>
      </c>
      <c r="N88" s="22">
        <f>+O87</f>
        <v>3</v>
      </c>
      <c r="O88" s="37"/>
      <c r="P88" s="38"/>
      <c r="Q88" s="39"/>
      <c r="R88" s="20">
        <f>IF('Gr 8'!$N$7&lt;&gt;"",'Gr 8'!$N$7,"")</f>
        <v>0</v>
      </c>
      <c r="S88" s="21" t="str">
        <f>IF(T88&lt;&gt;"",":","")</f>
        <v>:</v>
      </c>
      <c r="T88" s="22">
        <f>IF('Gr 8'!$P$7&lt;&gt;"",'Gr 8'!$P$7,"")</f>
        <v>3</v>
      </c>
      <c r="U88" s="20">
        <f>IF('Gr 8'!$P$12&lt;&gt;"",'Gr 8'!$P$12,"")</f>
        <v>1</v>
      </c>
      <c r="V88" s="21" t="str">
        <f t="shared" si="113"/>
        <v>:</v>
      </c>
      <c r="W88" s="22">
        <f>IF('Gr 8'!$N$12&lt;&gt;"",'Gr 8'!$N$12,"")</f>
        <v>3</v>
      </c>
      <c r="X88" s="20">
        <f>IF('Gr 8'!$P$16&lt;&gt;"",'Gr 8'!$P$16,"")</f>
        <v>1</v>
      </c>
      <c r="Y88" s="21" t="str">
        <f t="shared" si="114"/>
        <v>:</v>
      </c>
      <c r="Z88" s="22">
        <f>IF('Gr 8'!$N$16&lt;&gt;"",'Gr 8'!$N$16,"")</f>
        <v>3</v>
      </c>
      <c r="AA88" s="150">
        <f t="shared" si="116"/>
        <v>0</v>
      </c>
      <c r="AB88" s="151" t="str">
        <f t="shared" si="117"/>
        <v>:</v>
      </c>
      <c r="AC88" s="152">
        <f t="shared" si="118"/>
        <v>7</v>
      </c>
      <c r="AD88" s="153">
        <f t="shared" si="119"/>
        <v>7</v>
      </c>
      <c r="AE88" s="151" t="s">
        <v>11</v>
      </c>
      <c r="AF88" s="151">
        <f t="shared" si="120"/>
        <v>21</v>
      </c>
      <c r="AG88" s="28">
        <f>IF(AA88+AC88&gt;0,RANK(sonuc!AI88,sonuc!AI$84:AI$91),"")</f>
        <v>8</v>
      </c>
      <c r="AH88" s="156" t="e">
        <f>#REF!</f>
        <v>#REF!</v>
      </c>
      <c r="AI88" s="155">
        <f>(sonuc!AA88*1000+sonuc!AC88*200+(sonuc!AD88-sonuc!AF88)*20)</f>
        <v>1120</v>
      </c>
      <c r="AJ88" s="109">
        <f>IF(AA88+AC88&gt;0,sonuc!AA88+sonuc!AC88,"")</f>
        <v>7</v>
      </c>
    </row>
    <row r="89" spans="1:37" ht="18.75">
      <c r="A89" s="148">
        <v>6</v>
      </c>
      <c r="B89" s="209" t="s">
        <v>138</v>
      </c>
      <c r="C89" s="18">
        <f>+T84</f>
        <v>3</v>
      </c>
      <c r="D89" s="21" t="str">
        <f t="shared" si="123"/>
        <v>:</v>
      </c>
      <c r="E89" s="19">
        <f>+R84</f>
        <v>1</v>
      </c>
      <c r="F89" s="18">
        <f>+T85</f>
        <v>3</v>
      </c>
      <c r="G89" s="21" t="str">
        <f t="shared" si="121"/>
        <v>:</v>
      </c>
      <c r="H89" s="19">
        <f>+R85</f>
        <v>1</v>
      </c>
      <c r="I89" s="18">
        <f>+T86</f>
        <v>3</v>
      </c>
      <c r="J89" s="21" t="str">
        <f t="shared" si="122"/>
        <v>:</v>
      </c>
      <c r="K89" s="19">
        <f>+R86</f>
        <v>0</v>
      </c>
      <c r="L89" s="18">
        <f>+T87</f>
        <v>3</v>
      </c>
      <c r="M89" s="21" t="str">
        <f>IF(N89&lt;&gt;"",":","")</f>
        <v>:</v>
      </c>
      <c r="N89" s="19">
        <f>+R87</f>
        <v>0</v>
      </c>
      <c r="O89" s="18">
        <f>+T88</f>
        <v>3</v>
      </c>
      <c r="P89" s="21" t="str">
        <f t="shared" ref="P89:P91" si="125">IF(Q89&lt;&gt;"",":","")</f>
        <v>:</v>
      </c>
      <c r="Q89" s="19">
        <f>+R88</f>
        <v>0</v>
      </c>
      <c r="R89" s="37"/>
      <c r="S89" s="38"/>
      <c r="T89" s="39"/>
      <c r="U89" s="20">
        <f>IF('Gr 8'!$P$17&lt;&gt;"",'Gr 8'!$P$17,"")</f>
        <v>3</v>
      </c>
      <c r="V89" s="21" t="str">
        <f t="shared" si="113"/>
        <v>:</v>
      </c>
      <c r="W89" s="22">
        <f>IF('Gr 8'!$N$17&lt;&gt;"",'Gr 8'!$N$17,"")</f>
        <v>1</v>
      </c>
      <c r="X89" s="20">
        <f>IF('Gr 8'!$P$10&lt;&gt;"",'Gr 8'!$P$10,"")</f>
        <v>1</v>
      </c>
      <c r="Y89" s="21" t="str">
        <f t="shared" si="114"/>
        <v>:</v>
      </c>
      <c r="Z89" s="22">
        <f>IF('Gr 8'!$N$10&lt;&gt;"",'Gr 8'!$N$10,"")</f>
        <v>3</v>
      </c>
      <c r="AA89" s="150">
        <f t="shared" si="116"/>
        <v>6</v>
      </c>
      <c r="AB89" s="151" t="str">
        <f t="shared" si="117"/>
        <v>:</v>
      </c>
      <c r="AC89" s="152">
        <f t="shared" si="118"/>
        <v>1</v>
      </c>
      <c r="AD89" s="153">
        <f t="shared" si="119"/>
        <v>19</v>
      </c>
      <c r="AE89" s="151" t="s">
        <v>11</v>
      </c>
      <c r="AF89" s="151">
        <f t="shared" si="120"/>
        <v>6</v>
      </c>
      <c r="AG89" s="28">
        <f>IF(AA89+AC89&gt;0,RANK(sonuc!AI89,sonuc!AI$84:AI$91),"")</f>
        <v>1</v>
      </c>
      <c r="AH89" s="156" t="e">
        <f>#REF!</f>
        <v>#REF!</v>
      </c>
      <c r="AI89" s="155">
        <f>(sonuc!AA89*1000+sonuc!AC89*200+(sonuc!AD89-sonuc!AF89)*20)</f>
        <v>6460</v>
      </c>
      <c r="AJ89" s="109">
        <f>IF(AA89+AC89&gt;0,sonuc!AA89+sonuc!AC89,"")</f>
        <v>7</v>
      </c>
    </row>
    <row r="90" spans="1:37" ht="18.75">
      <c r="A90" s="148">
        <v>7</v>
      </c>
      <c r="B90" s="209" t="s">
        <v>139</v>
      </c>
      <c r="C90" s="18">
        <f>+W84</f>
        <v>3</v>
      </c>
      <c r="D90" s="30" t="str">
        <f t="shared" si="123"/>
        <v>:</v>
      </c>
      <c r="E90" s="19">
        <f>+U84</f>
        <v>0</v>
      </c>
      <c r="F90" s="20">
        <f>+W85</f>
        <v>3</v>
      </c>
      <c r="G90" s="21" t="str">
        <f t="shared" si="121"/>
        <v>:</v>
      </c>
      <c r="H90" s="22">
        <f>+U85</f>
        <v>2</v>
      </c>
      <c r="I90" s="20">
        <f>+W86</f>
        <v>3</v>
      </c>
      <c r="J90" s="21" t="str">
        <f t="shared" si="122"/>
        <v>:</v>
      </c>
      <c r="K90" s="22">
        <f>+U86</f>
        <v>2</v>
      </c>
      <c r="L90" s="20">
        <f>+W87</f>
        <v>3</v>
      </c>
      <c r="M90" s="21" t="str">
        <f t="shared" si="124"/>
        <v>:</v>
      </c>
      <c r="N90" s="22">
        <f>+U87</f>
        <v>1</v>
      </c>
      <c r="O90" s="20">
        <f>+W88</f>
        <v>3</v>
      </c>
      <c r="P90" s="21" t="str">
        <f t="shared" si="125"/>
        <v>:</v>
      </c>
      <c r="Q90" s="22">
        <f>+U88</f>
        <v>1</v>
      </c>
      <c r="R90" s="20">
        <f>+W89</f>
        <v>1</v>
      </c>
      <c r="S90" s="21" t="str">
        <f t="shared" ref="S90:S91" si="126">IF(T90&lt;&gt;"",":","")</f>
        <v>:</v>
      </c>
      <c r="T90" s="22">
        <f>+U89</f>
        <v>3</v>
      </c>
      <c r="U90" s="37"/>
      <c r="V90" s="38"/>
      <c r="W90" s="39"/>
      <c r="X90" s="20">
        <f>IF('Gr 8'!$P$6&lt;&gt;"",'Gr 8'!$P$6,"")</f>
        <v>3</v>
      </c>
      <c r="Y90" s="21" t="str">
        <f t="shared" si="114"/>
        <v>:</v>
      </c>
      <c r="Z90" s="22">
        <f>IF('Gr 8'!$N$6&lt;&gt;"",'Gr 8'!$N$6,"")</f>
        <v>1</v>
      </c>
      <c r="AA90" s="150">
        <f t="shared" si="116"/>
        <v>6</v>
      </c>
      <c r="AB90" s="151" t="str">
        <f t="shared" si="117"/>
        <v>:</v>
      </c>
      <c r="AC90" s="152">
        <f t="shared" si="118"/>
        <v>1</v>
      </c>
      <c r="AD90" s="153">
        <f t="shared" si="119"/>
        <v>19</v>
      </c>
      <c r="AE90" s="151" t="s">
        <v>11</v>
      </c>
      <c r="AF90" s="151">
        <f t="shared" si="120"/>
        <v>10</v>
      </c>
      <c r="AG90" s="28">
        <f>IF(AA90+AC90&gt;0,RANK(sonuc!AI90,sonuc!AI$84:AI$91),"")</f>
        <v>2</v>
      </c>
      <c r="AH90" s="156" t="e">
        <f>#REF!</f>
        <v>#REF!</v>
      </c>
      <c r="AI90" s="155">
        <f>(sonuc!AA90*1000+sonuc!AC90*200+(sonuc!AD90-sonuc!AF90)*20)</f>
        <v>6380</v>
      </c>
      <c r="AJ90" s="109">
        <f>IF(AA90+AC90&gt;0,sonuc!AA90+sonuc!AC90,"")</f>
        <v>7</v>
      </c>
    </row>
    <row r="91" spans="1:37" ht="19.5" thickBot="1">
      <c r="A91" s="216">
        <v>8</v>
      </c>
      <c r="B91" s="214" t="s">
        <v>140</v>
      </c>
      <c r="C91" s="217">
        <f>+Z84</f>
        <v>3</v>
      </c>
      <c r="D91" s="218" t="str">
        <f t="shared" si="123"/>
        <v>:</v>
      </c>
      <c r="E91" s="219">
        <f>+X84</f>
        <v>2</v>
      </c>
      <c r="F91" s="217">
        <f>+Z85</f>
        <v>1</v>
      </c>
      <c r="G91" s="218" t="str">
        <f t="shared" si="121"/>
        <v>:</v>
      </c>
      <c r="H91" s="219">
        <f>+X85</f>
        <v>3</v>
      </c>
      <c r="I91" s="217">
        <f>+Z86</f>
        <v>2</v>
      </c>
      <c r="J91" s="218" t="str">
        <f t="shared" si="122"/>
        <v>:</v>
      </c>
      <c r="K91" s="219">
        <f>+X86</f>
        <v>3</v>
      </c>
      <c r="L91" s="217">
        <f>+Z87</f>
        <v>1</v>
      </c>
      <c r="M91" s="218" t="str">
        <f t="shared" si="124"/>
        <v>:</v>
      </c>
      <c r="N91" s="219">
        <f>+X87</f>
        <v>3</v>
      </c>
      <c r="O91" s="217">
        <f>+Z88</f>
        <v>3</v>
      </c>
      <c r="P91" s="218" t="str">
        <f t="shared" si="125"/>
        <v>:</v>
      </c>
      <c r="Q91" s="219">
        <f>+X88</f>
        <v>1</v>
      </c>
      <c r="R91" s="217">
        <f>+Z89</f>
        <v>3</v>
      </c>
      <c r="S91" s="218" t="str">
        <f t="shared" si="126"/>
        <v>:</v>
      </c>
      <c r="T91" s="219">
        <f>+X89</f>
        <v>1</v>
      </c>
      <c r="U91" s="217">
        <f>+Z90</f>
        <v>1</v>
      </c>
      <c r="V91" s="218" t="str">
        <f>IF(W91&lt;&gt;"",":","")</f>
        <v>:</v>
      </c>
      <c r="W91" s="219">
        <f>+X90</f>
        <v>3</v>
      </c>
      <c r="X91" s="220"/>
      <c r="Y91" s="221"/>
      <c r="Z91" s="222"/>
      <c r="AA91" s="223">
        <f t="shared" si="116"/>
        <v>3</v>
      </c>
      <c r="AB91" s="224" t="str">
        <f t="shared" si="117"/>
        <v>:</v>
      </c>
      <c r="AC91" s="225">
        <f t="shared" si="118"/>
        <v>4</v>
      </c>
      <c r="AD91" s="226">
        <f t="shared" si="119"/>
        <v>14</v>
      </c>
      <c r="AE91" s="224" t="s">
        <v>11</v>
      </c>
      <c r="AF91" s="224">
        <f t="shared" si="120"/>
        <v>16</v>
      </c>
      <c r="AG91" s="227">
        <f>IF(AA91+AC91&gt;0,RANK(sonuc!AI91,sonuc!AI$84:AI$91),"")</f>
        <v>5</v>
      </c>
      <c r="AH91" s="228" t="e">
        <f>#REF!</f>
        <v>#REF!</v>
      </c>
      <c r="AI91" s="229">
        <f>(sonuc!AA91*1000+sonuc!AC91*200+(sonuc!AD91-sonuc!AF91)*20)</f>
        <v>3760</v>
      </c>
      <c r="AJ91" s="109">
        <f>IF(AA91+AC91&gt;0,sonuc!AA91+sonuc!AC91,"")</f>
        <v>7</v>
      </c>
    </row>
    <row r="92" spans="1:37" ht="19.5" thickBot="1">
      <c r="A92" s="293" t="s">
        <v>30</v>
      </c>
      <c r="B92" s="294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5"/>
      <c r="AJ92" s="109"/>
    </row>
    <row r="93" spans="1:37" ht="16.5" thickBot="1">
      <c r="A93" s="190" t="s">
        <v>0</v>
      </c>
      <c r="B93" s="191" t="s">
        <v>1</v>
      </c>
      <c r="C93" s="306">
        <v>1</v>
      </c>
      <c r="D93" s="307"/>
      <c r="E93" s="308"/>
      <c r="F93" s="306">
        <v>2</v>
      </c>
      <c r="G93" s="307"/>
      <c r="H93" s="308"/>
      <c r="I93" s="306">
        <v>3</v>
      </c>
      <c r="J93" s="307"/>
      <c r="K93" s="308"/>
      <c r="L93" s="306">
        <v>4</v>
      </c>
      <c r="M93" s="307"/>
      <c r="N93" s="308"/>
      <c r="O93" s="306">
        <v>5</v>
      </c>
      <c r="P93" s="307"/>
      <c r="Q93" s="308"/>
      <c r="R93" s="306">
        <v>6</v>
      </c>
      <c r="S93" s="307"/>
      <c r="T93" s="308"/>
      <c r="U93" s="306">
        <v>7</v>
      </c>
      <c r="V93" s="307"/>
      <c r="W93" s="308"/>
      <c r="X93" s="306">
        <v>8</v>
      </c>
      <c r="Y93" s="307"/>
      <c r="Z93" s="308"/>
      <c r="AA93" s="312" t="s">
        <v>10</v>
      </c>
      <c r="AB93" s="313"/>
      <c r="AC93" s="315"/>
      <c r="AD93" s="312" t="s">
        <v>48</v>
      </c>
      <c r="AE93" s="313"/>
      <c r="AF93" s="314"/>
      <c r="AG93" s="192" t="s">
        <v>33</v>
      </c>
      <c r="AH93" s="193" t="e">
        <f>AH83</f>
        <v>#REF!</v>
      </c>
      <c r="AI93" s="194" t="s">
        <v>51</v>
      </c>
      <c r="AJ93" s="103" t="s">
        <v>52</v>
      </c>
    </row>
    <row r="94" spans="1:37" ht="18.75">
      <c r="A94" s="170">
        <v>1</v>
      </c>
      <c r="B94" s="233" t="s">
        <v>141</v>
      </c>
      <c r="C94" s="172"/>
      <c r="D94" s="173"/>
      <c r="E94" s="174"/>
      <c r="F94" s="175">
        <f>IF('Gr 9'!$N$9&lt;&gt;"",'Gr 9'!$N$9,"")</f>
        <v>2</v>
      </c>
      <c r="G94" s="176" t="str">
        <f>IF(H94&lt;&gt;"",":","")</f>
        <v>:</v>
      </c>
      <c r="H94" s="177">
        <f>IF('Gr 9'!$P$9&lt;&gt;"",'Gr 9'!$P$9,"")</f>
        <v>3</v>
      </c>
      <c r="I94" s="175">
        <f>IF('Gr 9'!$N$14&lt;&gt;"",'Gr 9'!$N$14,"")</f>
        <v>3</v>
      </c>
      <c r="J94" s="176" t="str">
        <f>IF(K94&lt;&gt;"",":","")</f>
        <v>:</v>
      </c>
      <c r="K94" s="177">
        <f>IF('Gr 9'!$P$14&lt;&gt;"",'Gr 9'!$P$14,"")</f>
        <v>2</v>
      </c>
      <c r="L94" s="175">
        <f>IF('Gr 9'!$N$4&lt;&gt;"",'Gr 9'!$N$4,"")</f>
        <v>3</v>
      </c>
      <c r="M94" s="176" t="str">
        <f>IF($N$4&lt;&gt;"",":","")</f>
        <v>:</v>
      </c>
      <c r="N94" s="177">
        <f>IF('Gr 9'!$P$4&lt;&gt;"",'Gr 9'!$P$4,"")</f>
        <v>0</v>
      </c>
      <c r="O94" s="175">
        <f>IF('Gr 9'!$E$19&lt;&gt;"",'Gr 9'!$E$19,"")</f>
        <v>3</v>
      </c>
      <c r="P94" s="176" t="str">
        <f>IF(Q94&lt;&gt;"",":","")</f>
        <v>:</v>
      </c>
      <c r="Q94" s="177">
        <f>IF('Gr 9'!$G$19&lt;&gt;"",'Gr 9'!$G$19,"")</f>
        <v>0</v>
      </c>
      <c r="R94" s="175">
        <f>IF('Gr 9'!$E$14&lt;&gt;"",'Gr 9'!$E$14,"")</f>
        <v>3</v>
      </c>
      <c r="S94" s="176" t="str">
        <f>IF(T94&lt;&gt;"",":","")</f>
        <v>:</v>
      </c>
      <c r="T94" s="177">
        <f>IF('Gr 9'!$G$14&lt;&gt;"",'Gr 9'!$G$14,"")</f>
        <v>1</v>
      </c>
      <c r="U94" s="175">
        <f>IF('Gr 9'!$E$9&lt;&gt;"",'Gr 9'!$E$9,"")</f>
        <v>3</v>
      </c>
      <c r="V94" s="176" t="str">
        <f t="shared" ref="V94:V99" si="127">IF(W94&lt;&gt;"",":","")</f>
        <v>:</v>
      </c>
      <c r="W94" s="177">
        <f>IF('Gr 9'!$G$9&lt;&gt;"",'Gr 9'!$G$9,"")</f>
        <v>0</v>
      </c>
      <c r="X94" s="175">
        <f>IF('Gr 9'!$E$4&lt;&gt;"",'Gr 9'!$E$4,"")</f>
        <v>3</v>
      </c>
      <c r="Y94" s="176" t="str">
        <f t="shared" ref="Y94:Y100" si="128">IF(Z94&lt;&gt;"",":","")</f>
        <v>:</v>
      </c>
      <c r="Z94" s="177">
        <f>IF('Gr 9'!$G$4&lt;&gt;"",'Gr 9'!$G$4,"")</f>
        <v>2</v>
      </c>
      <c r="AA94" s="178">
        <f>IF(C94&gt;E94,1)+IF(F94&gt;H94,1)+IF(I94&gt;K94,1)+IF(L94&gt;N94,1)+IF(O94&gt;Q94,1)+IF(R94&gt;T94,1)+IF(U94&gt;W94,1)+IF(X94&gt;Z94,1)</f>
        <v>6</v>
      </c>
      <c r="AB94" s="179" t="str">
        <f t="shared" ref="AB94" si="129">IF(AC94&lt;&gt;"",":","")</f>
        <v>:</v>
      </c>
      <c r="AC94" s="180">
        <f>IF(E94&gt;C94,1)+IF(H94&gt;F94,1)+IF(K94&gt;I94,1)+IF(N94&gt;L94,1)+IF(Q94&gt;O94,1)+IF(T94&gt;R94,1)+IF(W94&gt;U94,1)+IF(Z94&gt;X94,1)</f>
        <v>1</v>
      </c>
      <c r="AD94" s="181">
        <f>SUM(C94,F94,I94,L94,O94,R94,U94,X94)</f>
        <v>20</v>
      </c>
      <c r="AE94" s="179" t="s">
        <v>11</v>
      </c>
      <c r="AF94" s="179">
        <f>SUM(E94,H94,K94,N94,Q94,T94,W94,Z94)</f>
        <v>8</v>
      </c>
      <c r="AG94" s="182">
        <f>IF(AA94+AC94&gt;0,RANK(sonuc!AI94,sonuc!AI$94:AI$101),"")</f>
        <v>1</v>
      </c>
      <c r="AH94" s="189" t="e">
        <f>#REF!</f>
        <v>#REF!</v>
      </c>
      <c r="AI94" s="184">
        <f>(sonuc!AA94*1000+sonuc!AC94*200+(sonuc!AD94-sonuc!AF94)*20)</f>
        <v>6440</v>
      </c>
      <c r="AJ94" s="109">
        <f>IF(AA94+AC94&gt;0,sonuc!AA94+sonuc!AC94,"")</f>
        <v>7</v>
      </c>
    </row>
    <row r="95" spans="1:37" ht="18.75">
      <c r="A95" s="148">
        <v>2</v>
      </c>
      <c r="B95" s="212" t="s">
        <v>142</v>
      </c>
      <c r="C95" s="18">
        <f>+H94</f>
        <v>3</v>
      </c>
      <c r="D95" s="21" t="str">
        <f>IF(E95&lt;&gt;"",":","")</f>
        <v>:</v>
      </c>
      <c r="E95" s="19">
        <f>+F94</f>
        <v>2</v>
      </c>
      <c r="F95" s="37"/>
      <c r="G95" s="38"/>
      <c r="H95" s="39"/>
      <c r="I95" s="20">
        <f>IF('Gr 9'!$N$5&lt;&gt;"",'Gr 9'!$N$5,"")</f>
        <v>2</v>
      </c>
      <c r="J95" s="21" t="str">
        <f>IF(K95&lt;&gt;"",":","")</f>
        <v>:</v>
      </c>
      <c r="K95" s="22">
        <f>IF('Gr 9'!$P$5&lt;&gt;"",'Gr 9'!$P$5,"")</f>
        <v>3</v>
      </c>
      <c r="L95" s="20">
        <f>IF('Gr 9'!$N$15&lt;&gt;"",'Gr 9'!$N$15,"")</f>
        <v>0</v>
      </c>
      <c r="M95" s="21" t="str">
        <f>IF($N$5&lt;&gt;"",":","")</f>
        <v>:</v>
      </c>
      <c r="N95" s="22">
        <f>IF('Gr 9'!$P$15&lt;&gt;"",'Gr 9'!$P$15,"")</f>
        <v>3</v>
      </c>
      <c r="O95" s="20">
        <f>IF('Gr 9'!$E$15&lt;&gt;"",'Gr 9'!$E$15,"")</f>
        <v>3</v>
      </c>
      <c r="P95" s="21" t="str">
        <f>IF(Q95&lt;&gt;"",":","")</f>
        <v>:</v>
      </c>
      <c r="Q95" s="22">
        <f>IF('Gr 9'!$G$15&lt;&gt;"",'Gr 9'!$G$15,"")</f>
        <v>1</v>
      </c>
      <c r="R95" s="20">
        <f>IF('Gr 9'!$E$10&lt;&gt;"",'Gr 9'!$E$10,"")</f>
        <v>0</v>
      </c>
      <c r="S95" s="21" t="str">
        <f>IF(T95&lt;&gt;"",":","")</f>
        <v>:</v>
      </c>
      <c r="T95" s="22">
        <f>IF('Gr 9'!$G$10&lt;&gt;"",'Gr 9'!$G$10,"")</f>
        <v>3</v>
      </c>
      <c r="U95" s="20">
        <f>IF('Gr 9'!$E$5&lt;&gt;"",'Gr 9'!$E$5,"")</f>
        <v>2</v>
      </c>
      <c r="V95" s="21" t="str">
        <f t="shared" si="127"/>
        <v>:</v>
      </c>
      <c r="W95" s="22">
        <f>IF('Gr 9'!$G$5&lt;&gt;"",'Gr 9'!$G$5,"")</f>
        <v>3</v>
      </c>
      <c r="X95" s="20">
        <f>IF('Gr 9'!$E$20&lt;&gt;"",'Gr 9'!$E$20,"")</f>
        <v>3</v>
      </c>
      <c r="Y95" s="21" t="str">
        <f t="shared" si="128"/>
        <v>:</v>
      </c>
      <c r="Z95" s="22">
        <f>IF('Gr 9'!$G$20&lt;&gt;"",'Gr 9'!$G$20,"")</f>
        <v>0</v>
      </c>
      <c r="AA95" s="150">
        <f t="shared" ref="AA95:AA101" si="130">IF(C95&gt;E95,1)+IF(F95&gt;H95,1)+IF(I95&gt;K95,1)+IF(L95&gt;N95,1)+IF(O95&gt;Q95,1)+IF(R95&gt;T95,1)+IF(U95&gt;W95,1)+IF(X95&gt;Z95,1)</f>
        <v>3</v>
      </c>
      <c r="AB95" s="151" t="str">
        <f t="shared" ref="AB95:AB101" si="131">IF(AC95&lt;&gt;"",":","")</f>
        <v>:</v>
      </c>
      <c r="AC95" s="152">
        <f t="shared" ref="AC95:AC101" si="132">IF(E95&gt;C95,1)+IF(H95&gt;F95,1)+IF(K95&gt;I95,1)+IF(N95&gt;L95,1)+IF(Q95&gt;O95,1)+IF(T95&gt;R95,1)+IF(W95&gt;U95,1)+IF(Z95&gt;X95,1)</f>
        <v>4</v>
      </c>
      <c r="AD95" s="153">
        <f t="shared" ref="AD95:AD101" si="133">SUM(C95,F95,I95,L95,O95,R95,U95,X95)</f>
        <v>13</v>
      </c>
      <c r="AE95" s="151" t="s">
        <v>11</v>
      </c>
      <c r="AF95" s="151">
        <f t="shared" ref="AF95:AF101" si="134">SUM(E95,H95,K95,N95,Q95,T95,W95,Z95)</f>
        <v>15</v>
      </c>
      <c r="AG95" s="28">
        <f>IF(AA95+AC95&gt;0,RANK(sonuc!AI95,sonuc!AI$94:AI$101),"")</f>
        <v>5</v>
      </c>
      <c r="AH95" s="156" t="e">
        <f>#REF!</f>
        <v>#REF!</v>
      </c>
      <c r="AI95" s="155">
        <f>(sonuc!AA95*1000+sonuc!AC95*200+(sonuc!AD95-sonuc!AF95)*20)</f>
        <v>3760</v>
      </c>
      <c r="AJ95" s="109">
        <f>IF(AA95+AC95&gt;0,sonuc!AA95+sonuc!AC95,"")</f>
        <v>7</v>
      </c>
    </row>
    <row r="96" spans="1:37" ht="18.75">
      <c r="A96" s="148">
        <v>3</v>
      </c>
      <c r="B96" s="211" t="s">
        <v>158</v>
      </c>
      <c r="C96" s="18">
        <f>+K94</f>
        <v>2</v>
      </c>
      <c r="D96" s="29" t="str">
        <f>IF(E96&lt;&gt;"",":","")</f>
        <v>:</v>
      </c>
      <c r="E96" s="19">
        <f>+I94</f>
        <v>3</v>
      </c>
      <c r="F96" s="20">
        <f>+K95</f>
        <v>3</v>
      </c>
      <c r="G96" s="21" t="str">
        <f t="shared" ref="G96:G101" si="135">IF(H96&lt;&gt;"",":","")</f>
        <v>:</v>
      </c>
      <c r="H96" s="22">
        <f>+I95</f>
        <v>2</v>
      </c>
      <c r="I96" s="37"/>
      <c r="J96" s="38"/>
      <c r="K96" s="39"/>
      <c r="L96" s="20">
        <f>IF('Gr 9'!$P$11&lt;&gt;"",'Gr 9'!$P$11,"")</f>
        <v>3</v>
      </c>
      <c r="M96" s="21" t="str">
        <f>IF($N$6&lt;&gt;"",":","")</f>
        <v>:</v>
      </c>
      <c r="N96" s="22">
        <f>IF('Gr 9'!$N$11&lt;&gt;"",'Gr 9'!$N$11,"")</f>
        <v>1</v>
      </c>
      <c r="O96" s="20">
        <f>IF('Gr 9'!$E$11&lt;&gt;"",'Gr 9'!$E$11,"")</f>
        <v>3</v>
      </c>
      <c r="P96" s="21" t="str">
        <f>IF(Q96&lt;&gt;"",":","")</f>
        <v>:</v>
      </c>
      <c r="Q96" s="22">
        <f>IF('Gr 9'!$G$11&lt;&gt;"",'Gr 9'!$G$11,"")</f>
        <v>0</v>
      </c>
      <c r="R96" s="20">
        <f>IF('Gr 9'!$E$6&lt;&gt;"",'Gr 9'!$E$6,"")</f>
        <v>3</v>
      </c>
      <c r="S96" s="21" t="str">
        <f>IF(T96&lt;&gt;"",":","")</f>
        <v>:</v>
      </c>
      <c r="T96" s="22">
        <f>IF('Gr 9'!$G$6&lt;&gt;"",'Gr 9'!$G$6,"")</f>
        <v>1</v>
      </c>
      <c r="U96" s="20">
        <f>IF('Gr 9'!$E$21&lt;&gt;"",'Gr 9'!$E$21,"")</f>
        <v>3</v>
      </c>
      <c r="V96" s="21" t="str">
        <f t="shared" si="127"/>
        <v>:</v>
      </c>
      <c r="W96" s="22">
        <f>IF('Gr 9'!$G$21&lt;&gt;"",'Gr 9'!$G$21,"")</f>
        <v>0</v>
      </c>
      <c r="X96" s="20">
        <f>IF('Gr 9'!$E$16&lt;&gt;"",'Gr 9'!$E$16,"")</f>
        <v>2</v>
      </c>
      <c r="Y96" s="21" t="str">
        <f t="shared" si="128"/>
        <v>:</v>
      </c>
      <c r="Z96" s="22">
        <f>IF('Gr 9'!$G$16&lt;&gt;"",'Gr 9'!$G$16,"")</f>
        <v>3</v>
      </c>
      <c r="AA96" s="150">
        <f t="shared" si="130"/>
        <v>5</v>
      </c>
      <c r="AB96" s="151" t="str">
        <f t="shared" si="131"/>
        <v>:</v>
      </c>
      <c r="AC96" s="152">
        <f t="shared" si="132"/>
        <v>2</v>
      </c>
      <c r="AD96" s="153">
        <f t="shared" si="133"/>
        <v>19</v>
      </c>
      <c r="AE96" s="151" t="s">
        <v>11</v>
      </c>
      <c r="AF96" s="151">
        <f t="shared" si="134"/>
        <v>10</v>
      </c>
      <c r="AG96" s="28">
        <f>IF(AA96+AC96&gt;0,RANK(sonuc!AI96,sonuc!AI$94:AI$101),"")</f>
        <v>2</v>
      </c>
      <c r="AH96" s="156" t="e">
        <f>#REF!</f>
        <v>#REF!</v>
      </c>
      <c r="AI96" s="155">
        <f>(sonuc!AA96*1000+sonuc!AC96*200+(sonuc!AD96-sonuc!AF96)*20)</f>
        <v>5580</v>
      </c>
      <c r="AJ96" s="109">
        <f>IF(AA96+AC96&gt;0,sonuc!AA96+sonuc!AC96,"")</f>
        <v>7</v>
      </c>
    </row>
    <row r="97" spans="1:36" ht="18.75">
      <c r="A97" s="148">
        <v>4</v>
      </c>
      <c r="B97" s="209" t="s">
        <v>143</v>
      </c>
      <c r="C97" s="18">
        <f>+N94</f>
        <v>0</v>
      </c>
      <c r="D97" s="21" t="str">
        <f>IF(E97&lt;&gt;"",":","")</f>
        <v>:</v>
      </c>
      <c r="E97" s="19">
        <f>+L94</f>
        <v>3</v>
      </c>
      <c r="F97" s="18">
        <f>+N95</f>
        <v>3</v>
      </c>
      <c r="G97" s="21" t="str">
        <f t="shared" si="135"/>
        <v>:</v>
      </c>
      <c r="H97" s="19">
        <f>+L95</f>
        <v>0</v>
      </c>
      <c r="I97" s="18">
        <f>+N96</f>
        <v>1</v>
      </c>
      <c r="J97" s="21" t="str">
        <f t="shared" ref="J97:J101" si="136">IF(K97&lt;&gt;"",":","")</f>
        <v>:</v>
      </c>
      <c r="K97" s="19">
        <f>+L96</f>
        <v>3</v>
      </c>
      <c r="L97" s="37"/>
      <c r="M97" s="38"/>
      <c r="N97" s="39"/>
      <c r="O97" s="20">
        <f>IF('Gr 9'!$E$7&lt;&gt;"",'Gr 9'!$E$7,"")</f>
        <v>1</v>
      </c>
      <c r="P97" s="21" t="str">
        <f>IF(Q97&lt;&gt;"",":","")</f>
        <v>:</v>
      </c>
      <c r="Q97" s="22">
        <f>IF('Gr 9'!$G$7&lt;&gt;"",'Gr 9'!$G$7,"")</f>
        <v>3</v>
      </c>
      <c r="R97" s="20">
        <f>IF('Gr 9'!$E$22&lt;&gt;"",'Gr 9'!$E$22,"")</f>
        <v>1</v>
      </c>
      <c r="S97" s="21" t="str">
        <f>IF(T97&lt;&gt;"",":","")</f>
        <v>:</v>
      </c>
      <c r="T97" s="22">
        <f>IF('Gr 9'!$G$22&lt;&gt;"",'Gr 9'!$G$22,"")</f>
        <v>3</v>
      </c>
      <c r="U97" s="20">
        <f>IF('Gr 9'!$E$17&lt;&gt;"",'Gr 9'!$E$17,"")</f>
        <v>0</v>
      </c>
      <c r="V97" s="21" t="str">
        <f t="shared" si="127"/>
        <v>:</v>
      </c>
      <c r="W97" s="22">
        <f>IF('Gr 9'!$G$17&lt;&gt;"",'Gr 9'!$G$17,"")</f>
        <v>3</v>
      </c>
      <c r="X97" s="20">
        <f>IF('Gr 9'!$E$12&lt;&gt;"",'Gr 9'!$E$12,"")</f>
        <v>0</v>
      </c>
      <c r="Y97" s="21" t="str">
        <f t="shared" si="128"/>
        <v>:</v>
      </c>
      <c r="Z97" s="22">
        <f>IF('Gr 9'!$G$12&lt;&gt;"",'Gr 9'!$G$12,"")</f>
        <v>3</v>
      </c>
      <c r="AA97" s="150">
        <f t="shared" si="130"/>
        <v>1</v>
      </c>
      <c r="AB97" s="151" t="str">
        <f t="shared" si="131"/>
        <v>:</v>
      </c>
      <c r="AC97" s="152">
        <f t="shared" si="132"/>
        <v>6</v>
      </c>
      <c r="AD97" s="153">
        <f t="shared" si="133"/>
        <v>6</v>
      </c>
      <c r="AE97" s="151" t="s">
        <v>11</v>
      </c>
      <c r="AF97" s="151">
        <f t="shared" si="134"/>
        <v>18</v>
      </c>
      <c r="AG97" s="28">
        <f>IF(AA97+AC97&gt;0,RANK(sonuc!AI97,sonuc!AI$94:AI$101),"")</f>
        <v>7</v>
      </c>
      <c r="AH97" s="156" t="e">
        <f>#REF!</f>
        <v>#REF!</v>
      </c>
      <c r="AI97" s="155">
        <f>(sonuc!AA97*1000+sonuc!AC97*200+(sonuc!AD97-sonuc!AF97)*20)</f>
        <v>1960</v>
      </c>
      <c r="AJ97" s="109">
        <f>IF(AA97+AC97&gt;0,sonuc!AA97+sonuc!AC97,"")</f>
        <v>7</v>
      </c>
    </row>
    <row r="98" spans="1:36" ht="18.75">
      <c r="A98" s="148">
        <v>5</v>
      </c>
      <c r="B98" s="212" t="s">
        <v>144</v>
      </c>
      <c r="C98" s="18">
        <f>+Q94</f>
        <v>0</v>
      </c>
      <c r="D98" s="30" t="str">
        <f t="shared" ref="D98:D101" si="137">IF(E98&lt;&gt;"",":","")</f>
        <v>:</v>
      </c>
      <c r="E98" s="19">
        <f>+O94</f>
        <v>3</v>
      </c>
      <c r="F98" s="20">
        <f>+Q95</f>
        <v>1</v>
      </c>
      <c r="G98" s="21" t="str">
        <f t="shared" si="135"/>
        <v>:</v>
      </c>
      <c r="H98" s="22">
        <f>+O95</f>
        <v>3</v>
      </c>
      <c r="I98" s="20">
        <f>+Q96</f>
        <v>0</v>
      </c>
      <c r="J98" s="21" t="str">
        <f t="shared" si="136"/>
        <v>:</v>
      </c>
      <c r="K98" s="19">
        <f>+O96</f>
        <v>3</v>
      </c>
      <c r="L98" s="20">
        <f>+Q97</f>
        <v>3</v>
      </c>
      <c r="M98" s="21" t="str">
        <f t="shared" ref="M98:M101" si="138">IF(N98&lt;&gt;"",":","")</f>
        <v>:</v>
      </c>
      <c r="N98" s="22">
        <f>+O97</f>
        <v>1</v>
      </c>
      <c r="O98" s="37"/>
      <c r="P98" s="38"/>
      <c r="Q98" s="39"/>
      <c r="R98" s="20">
        <f>IF('Gr 9'!$N$7&lt;&gt;"",'Gr 9'!$N$7,"")</f>
        <v>0</v>
      </c>
      <c r="S98" s="21" t="str">
        <f>IF(T98&lt;&gt;"",":","")</f>
        <v>:</v>
      </c>
      <c r="T98" s="22">
        <f>IF('Gr 9'!$P$7&lt;&gt;"",'Gr 9'!$P$7,"")</f>
        <v>3</v>
      </c>
      <c r="U98" s="20">
        <f>IF('Gr 9'!$P$12&lt;&gt;"",'Gr 9'!$P$12,"")</f>
        <v>1</v>
      </c>
      <c r="V98" s="21" t="str">
        <f t="shared" si="127"/>
        <v>:</v>
      </c>
      <c r="W98" s="22">
        <f>IF('Gr 9'!$N$12&lt;&gt;"",'Gr 9'!$N$12,"")</f>
        <v>3</v>
      </c>
      <c r="X98" s="20">
        <f>IF('Gr 9'!$P$16&lt;&gt;"",'Gr 9'!$P$16,"")</f>
        <v>2</v>
      </c>
      <c r="Y98" s="21" t="str">
        <f t="shared" si="128"/>
        <v>:</v>
      </c>
      <c r="Z98" s="22">
        <f>IF('Gr 9'!$N$16&lt;&gt;"",'Gr 9'!$N$16,"")</f>
        <v>3</v>
      </c>
      <c r="AA98" s="150">
        <f>IF(C98&gt;E98,1)+IF(F98&gt;H98,1)+IF(I98&gt;K98,1)+IF(L98&gt;N98,1)+IF(O98&gt;Q98,1)+IF(R98&gt;T98,1)+IF(U98&gt;W98,1)+IF(X98&gt;Z98,1)</f>
        <v>1</v>
      </c>
      <c r="AB98" s="151" t="str">
        <f t="shared" si="131"/>
        <v>:</v>
      </c>
      <c r="AC98" s="152">
        <f t="shared" si="132"/>
        <v>6</v>
      </c>
      <c r="AD98" s="153">
        <f t="shared" si="133"/>
        <v>7</v>
      </c>
      <c r="AE98" s="151" t="s">
        <v>11</v>
      </c>
      <c r="AF98" s="151">
        <f t="shared" si="134"/>
        <v>19</v>
      </c>
      <c r="AG98" s="28">
        <f>IF(AA98+AC98&gt;0,RANK(sonuc!AI98,sonuc!AI$94:AI$101),"")</f>
        <v>7</v>
      </c>
      <c r="AH98" s="156" t="e">
        <f>#REF!</f>
        <v>#REF!</v>
      </c>
      <c r="AI98" s="155">
        <f>(sonuc!AA98*1000+sonuc!AC98*200+(sonuc!AD98-sonuc!AF98)*20)</f>
        <v>1960</v>
      </c>
      <c r="AJ98" s="109">
        <f>IF(AA98+AC98&gt;0,sonuc!AA98+sonuc!AC98,"")</f>
        <v>7</v>
      </c>
    </row>
    <row r="99" spans="1:36" ht="18.75">
      <c r="A99" s="148">
        <v>6</v>
      </c>
      <c r="B99" s="209" t="s">
        <v>145</v>
      </c>
      <c r="C99" s="18">
        <f>+T94</f>
        <v>1</v>
      </c>
      <c r="D99" s="21" t="str">
        <f t="shared" si="137"/>
        <v>:</v>
      </c>
      <c r="E99" s="19">
        <f>+R94</f>
        <v>3</v>
      </c>
      <c r="F99" s="18">
        <f>+T95</f>
        <v>3</v>
      </c>
      <c r="G99" s="21" t="str">
        <f t="shared" si="135"/>
        <v>:</v>
      </c>
      <c r="H99" s="19">
        <f>+R95</f>
        <v>0</v>
      </c>
      <c r="I99" s="18">
        <f>+T96</f>
        <v>1</v>
      </c>
      <c r="J99" s="21" t="str">
        <f t="shared" si="136"/>
        <v>:</v>
      </c>
      <c r="K99" s="19">
        <f>+R96</f>
        <v>3</v>
      </c>
      <c r="L99" s="18">
        <f>+T97</f>
        <v>3</v>
      </c>
      <c r="M99" s="21" t="str">
        <f>IF(N99&lt;&gt;"",":","")</f>
        <v>:</v>
      </c>
      <c r="N99" s="19">
        <f>+R97</f>
        <v>1</v>
      </c>
      <c r="O99" s="18">
        <f>+T98</f>
        <v>3</v>
      </c>
      <c r="P99" s="21" t="str">
        <f t="shared" ref="P99:P101" si="139">IF(Q99&lt;&gt;"",":","")</f>
        <v>:</v>
      </c>
      <c r="Q99" s="19">
        <f>+R98</f>
        <v>0</v>
      </c>
      <c r="R99" s="37"/>
      <c r="S99" s="38"/>
      <c r="T99" s="39"/>
      <c r="U99" s="20">
        <f>IF('Gr 9'!$P$17&lt;&gt;"",'Gr 9'!$P$17,"")</f>
        <v>3</v>
      </c>
      <c r="V99" s="21" t="str">
        <f t="shared" si="127"/>
        <v>:</v>
      </c>
      <c r="W99" s="22">
        <f>IF('Gr 9'!$N$17&lt;&gt;"",'Gr 9'!$N$17,"")</f>
        <v>1</v>
      </c>
      <c r="X99" s="20">
        <f>IF('Gr 9'!$P$10&lt;&gt;"",'Gr 9'!$P$10,"")</f>
        <v>3</v>
      </c>
      <c r="Y99" s="21" t="str">
        <f t="shared" si="128"/>
        <v>:</v>
      </c>
      <c r="Z99" s="22">
        <f>IF('Gr 9'!$N$10&lt;&gt;"",'Gr 9'!$N$10,"")</f>
        <v>0</v>
      </c>
      <c r="AA99" s="150">
        <f t="shared" si="130"/>
        <v>5</v>
      </c>
      <c r="AB99" s="151" t="str">
        <f t="shared" si="131"/>
        <v>:</v>
      </c>
      <c r="AC99" s="152">
        <f t="shared" si="132"/>
        <v>2</v>
      </c>
      <c r="AD99" s="153">
        <f t="shared" si="133"/>
        <v>17</v>
      </c>
      <c r="AE99" s="151" t="s">
        <v>11</v>
      </c>
      <c r="AF99" s="151">
        <f t="shared" si="134"/>
        <v>8</v>
      </c>
      <c r="AG99" s="28">
        <f>IF(AA99+AC99&gt;0,RANK(sonuc!AI99,sonuc!AI$94:AI$101),"")</f>
        <v>2</v>
      </c>
      <c r="AH99" s="156" t="e">
        <f>#REF!</f>
        <v>#REF!</v>
      </c>
      <c r="AI99" s="155">
        <f>(sonuc!AA99*1000+sonuc!AC99*200+(sonuc!AD99-sonuc!AF99)*20)</f>
        <v>5580</v>
      </c>
      <c r="AJ99" s="109">
        <f>IF(AA99+AC99&gt;0,sonuc!AA99+sonuc!AC99,"")</f>
        <v>7</v>
      </c>
    </row>
    <row r="100" spans="1:36" ht="18.75">
      <c r="A100" s="148">
        <v>7</v>
      </c>
      <c r="B100" s="209" t="s">
        <v>146</v>
      </c>
      <c r="C100" s="18">
        <f>+W94</f>
        <v>0</v>
      </c>
      <c r="D100" s="30" t="str">
        <f t="shared" si="137"/>
        <v>:</v>
      </c>
      <c r="E100" s="19">
        <f>+U94</f>
        <v>3</v>
      </c>
      <c r="F100" s="20">
        <f>+W95</f>
        <v>3</v>
      </c>
      <c r="G100" s="21" t="str">
        <f t="shared" si="135"/>
        <v>:</v>
      </c>
      <c r="H100" s="22">
        <f>+U95</f>
        <v>2</v>
      </c>
      <c r="I100" s="20">
        <f>+W96</f>
        <v>0</v>
      </c>
      <c r="J100" s="21" t="str">
        <f t="shared" si="136"/>
        <v>:</v>
      </c>
      <c r="K100" s="22">
        <f>+U96</f>
        <v>3</v>
      </c>
      <c r="L100" s="20">
        <f>+W97</f>
        <v>3</v>
      </c>
      <c r="M100" s="21" t="str">
        <f t="shared" si="138"/>
        <v>:</v>
      </c>
      <c r="N100" s="22">
        <f>+U97</f>
        <v>0</v>
      </c>
      <c r="O100" s="20">
        <f>+W98</f>
        <v>3</v>
      </c>
      <c r="P100" s="21" t="str">
        <f t="shared" si="139"/>
        <v>:</v>
      </c>
      <c r="Q100" s="22">
        <f>+U98</f>
        <v>1</v>
      </c>
      <c r="R100" s="20">
        <f>+W99</f>
        <v>1</v>
      </c>
      <c r="S100" s="21" t="str">
        <f t="shared" ref="S100:S101" si="140">IF(T100&lt;&gt;"",":","")</f>
        <v>:</v>
      </c>
      <c r="T100" s="22">
        <f>+U99</f>
        <v>3</v>
      </c>
      <c r="U100" s="37"/>
      <c r="V100" s="38"/>
      <c r="W100" s="39"/>
      <c r="X100" s="20">
        <f>IF('Gr 9'!$P$6&lt;&gt;"",'Gr 9'!$P$6,"")</f>
        <v>2</v>
      </c>
      <c r="Y100" s="21" t="str">
        <f t="shared" si="128"/>
        <v>:</v>
      </c>
      <c r="Z100" s="22">
        <f>IF('Gr 9'!$N$6&lt;&gt;"",'Gr 9'!$N$6,"")</f>
        <v>3</v>
      </c>
      <c r="AA100" s="150">
        <f t="shared" si="130"/>
        <v>3</v>
      </c>
      <c r="AB100" s="151" t="str">
        <f t="shared" si="131"/>
        <v>:</v>
      </c>
      <c r="AC100" s="152">
        <f t="shared" si="132"/>
        <v>4</v>
      </c>
      <c r="AD100" s="153">
        <f t="shared" si="133"/>
        <v>12</v>
      </c>
      <c r="AE100" s="151" t="s">
        <v>11</v>
      </c>
      <c r="AF100" s="151">
        <f t="shared" si="134"/>
        <v>15</v>
      </c>
      <c r="AG100" s="28">
        <f>IF(AA100+AC100&gt;0,RANK(sonuc!AI100,sonuc!AI$94:AI$101),"")</f>
        <v>6</v>
      </c>
      <c r="AH100" s="156" t="e">
        <f>#REF!</f>
        <v>#REF!</v>
      </c>
      <c r="AI100" s="155">
        <f>(sonuc!AA100*1000+sonuc!AC100*200+(sonuc!AD100-sonuc!AF100)*20)</f>
        <v>3740</v>
      </c>
      <c r="AJ100" s="109">
        <f>IF(AA100+AC100&gt;0,sonuc!AA100+sonuc!AC100,"")</f>
        <v>7</v>
      </c>
    </row>
    <row r="101" spans="1:36" ht="19.5" thickBot="1">
      <c r="A101" s="216">
        <v>8</v>
      </c>
      <c r="B101" s="230" t="s">
        <v>147</v>
      </c>
      <c r="C101" s="217">
        <f>+Z94</f>
        <v>2</v>
      </c>
      <c r="D101" s="218" t="str">
        <f t="shared" si="137"/>
        <v>:</v>
      </c>
      <c r="E101" s="219">
        <f>+X94</f>
        <v>3</v>
      </c>
      <c r="F101" s="217">
        <f>+Z95</f>
        <v>0</v>
      </c>
      <c r="G101" s="218" t="str">
        <f t="shared" si="135"/>
        <v>:</v>
      </c>
      <c r="H101" s="219">
        <f>+X95</f>
        <v>3</v>
      </c>
      <c r="I101" s="217">
        <f>+Z96</f>
        <v>3</v>
      </c>
      <c r="J101" s="218" t="str">
        <f t="shared" si="136"/>
        <v>:</v>
      </c>
      <c r="K101" s="219">
        <f>+X96</f>
        <v>2</v>
      </c>
      <c r="L101" s="217">
        <f>+Z97</f>
        <v>3</v>
      </c>
      <c r="M101" s="218" t="str">
        <f t="shared" si="138"/>
        <v>:</v>
      </c>
      <c r="N101" s="219">
        <f>+X97</f>
        <v>0</v>
      </c>
      <c r="O101" s="217">
        <f>+Z98</f>
        <v>3</v>
      </c>
      <c r="P101" s="218" t="str">
        <f t="shared" si="139"/>
        <v>:</v>
      </c>
      <c r="Q101" s="219">
        <f>+X98</f>
        <v>2</v>
      </c>
      <c r="R101" s="217">
        <f>+Z99</f>
        <v>0</v>
      </c>
      <c r="S101" s="218" t="str">
        <f t="shared" si="140"/>
        <v>:</v>
      </c>
      <c r="T101" s="219">
        <f>+X99</f>
        <v>3</v>
      </c>
      <c r="U101" s="217">
        <f>+Z100</f>
        <v>3</v>
      </c>
      <c r="V101" s="218" t="str">
        <f>IF(W101&lt;&gt;"",":","")</f>
        <v>:</v>
      </c>
      <c r="W101" s="219">
        <f>+X100</f>
        <v>2</v>
      </c>
      <c r="X101" s="220"/>
      <c r="Y101" s="221"/>
      <c r="Z101" s="222"/>
      <c r="AA101" s="223">
        <f t="shared" si="130"/>
        <v>4</v>
      </c>
      <c r="AB101" s="224" t="str">
        <f t="shared" si="131"/>
        <v>:</v>
      </c>
      <c r="AC101" s="225">
        <f t="shared" si="132"/>
        <v>3</v>
      </c>
      <c r="AD101" s="226">
        <f t="shared" si="133"/>
        <v>14</v>
      </c>
      <c r="AE101" s="224" t="s">
        <v>11</v>
      </c>
      <c r="AF101" s="224">
        <f t="shared" si="134"/>
        <v>15</v>
      </c>
      <c r="AG101" s="227">
        <f>IF(AA101+AC101&gt;0,RANK(sonuc!AI101,sonuc!AI$94:AI$101),"")</f>
        <v>4</v>
      </c>
      <c r="AH101" s="228" t="e">
        <f>#REF!</f>
        <v>#REF!</v>
      </c>
      <c r="AI101" s="229">
        <f>(sonuc!AA101*1000+sonuc!AC101*200+(sonuc!AD101-sonuc!AF101)*20)</f>
        <v>4580</v>
      </c>
      <c r="AJ101" s="109">
        <f>IF(AA101+AC101&gt;0,sonuc!AA101+sonuc!AC101,"")</f>
        <v>7</v>
      </c>
    </row>
    <row r="102" spans="1:36" ht="19.5" thickBot="1">
      <c r="A102" s="293" t="s">
        <v>31</v>
      </c>
      <c r="B102" s="294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5"/>
      <c r="AJ102" s="109"/>
    </row>
    <row r="103" spans="1:36" ht="16.5" thickBot="1">
      <c r="A103" s="190" t="s">
        <v>0</v>
      </c>
      <c r="B103" s="191" t="s">
        <v>1</v>
      </c>
      <c r="C103" s="306">
        <v>1</v>
      </c>
      <c r="D103" s="307"/>
      <c r="E103" s="308"/>
      <c r="F103" s="306">
        <v>2</v>
      </c>
      <c r="G103" s="307"/>
      <c r="H103" s="308"/>
      <c r="I103" s="306">
        <v>3</v>
      </c>
      <c r="J103" s="307"/>
      <c r="K103" s="308"/>
      <c r="L103" s="306">
        <v>4</v>
      </c>
      <c r="M103" s="307"/>
      <c r="N103" s="308"/>
      <c r="O103" s="306">
        <v>5</v>
      </c>
      <c r="P103" s="307"/>
      <c r="Q103" s="308"/>
      <c r="R103" s="306">
        <v>6</v>
      </c>
      <c r="S103" s="307"/>
      <c r="T103" s="308"/>
      <c r="U103" s="306">
        <v>7</v>
      </c>
      <c r="V103" s="307"/>
      <c r="W103" s="308"/>
      <c r="X103" s="306">
        <v>8</v>
      </c>
      <c r="Y103" s="307"/>
      <c r="Z103" s="308"/>
      <c r="AA103" s="312" t="s">
        <v>10</v>
      </c>
      <c r="AB103" s="313"/>
      <c r="AC103" s="315"/>
      <c r="AD103" s="312" t="s">
        <v>48</v>
      </c>
      <c r="AE103" s="313"/>
      <c r="AF103" s="314"/>
      <c r="AG103" s="192" t="s">
        <v>33</v>
      </c>
      <c r="AH103" s="193" t="e">
        <f>AH93</f>
        <v>#REF!</v>
      </c>
      <c r="AI103" s="194" t="s">
        <v>51</v>
      </c>
      <c r="AJ103" s="103" t="s">
        <v>52</v>
      </c>
    </row>
    <row r="104" spans="1:36" ht="18.75">
      <c r="A104" s="170">
        <v>1</v>
      </c>
      <c r="B104" s="233" t="s">
        <v>148</v>
      </c>
      <c r="C104" s="237"/>
      <c r="D104" s="173"/>
      <c r="E104" s="174"/>
      <c r="F104" s="175">
        <f>IF('Gr 10'!$N$9&lt;&gt;"",'Gr 10'!$N$9,"")</f>
        <v>0</v>
      </c>
      <c r="G104" s="176" t="str">
        <f>IF(H104&lt;&gt;"",":","")</f>
        <v>:</v>
      </c>
      <c r="H104" s="177">
        <f>IF('Gr 10'!$P$9&lt;&gt;"",'Gr 10'!$P$9,"")</f>
        <v>3</v>
      </c>
      <c r="I104" s="175">
        <f>IF('Gr 10'!$N$14&lt;&gt;"",'Gr 10'!$N$14,"")</f>
        <v>0</v>
      </c>
      <c r="J104" s="176" t="str">
        <f>IF(K104&lt;&gt;"",":","")</f>
        <v>:</v>
      </c>
      <c r="K104" s="177">
        <f>IF('Gr 10'!$P$14&lt;&gt;"",'Gr 10'!$P$14,"")</f>
        <v>3</v>
      </c>
      <c r="L104" s="175">
        <f>IF('Gr 10'!$N$4&lt;&gt;"",'Gr 10'!$N$4,"")</f>
        <v>0</v>
      </c>
      <c r="M104" s="176" t="str">
        <f>IF($N$4&lt;&gt;"",":","")</f>
        <v>:</v>
      </c>
      <c r="N104" s="177">
        <f>IF('Gr 10'!$P$4&lt;&gt;"",'Gr 10'!$P$4,"")</f>
        <v>3</v>
      </c>
      <c r="O104" s="175">
        <f>IF('Gr 10'!$E$19&lt;&gt;"",'Gr 10'!$E$19,"")</f>
        <v>3</v>
      </c>
      <c r="P104" s="176" t="str">
        <f>IF(Q104&lt;&gt;"",":","")</f>
        <v>:</v>
      </c>
      <c r="Q104" s="177">
        <f>IF('Gr 10'!$G$19&lt;&gt;"",'Gr 10'!$G$19,"")</f>
        <v>0</v>
      </c>
      <c r="R104" s="175">
        <f>IF('Gr 10'!$E$14&lt;&gt;"",'Gr 10'!$E$14,"")</f>
        <v>3</v>
      </c>
      <c r="S104" s="176" t="str">
        <f>IF(T104&lt;&gt;"",":","")</f>
        <v>:</v>
      </c>
      <c r="T104" s="177">
        <f>IF('Gr 10'!$G$14&lt;&gt;"",'Gr 10'!$G$14,"")</f>
        <v>2</v>
      </c>
      <c r="U104" s="175">
        <f>IF('Gr 10'!$E$9&lt;&gt;"",'Gr 10'!$E$9,"")</f>
        <v>1</v>
      </c>
      <c r="V104" s="176" t="str">
        <f t="shared" ref="V104:V109" si="141">IF(W104&lt;&gt;"",":","")</f>
        <v>:</v>
      </c>
      <c r="W104" s="177">
        <f>IF('Gr 10'!$G$9&lt;&gt;"",'Gr 10'!$G$9,"")</f>
        <v>3</v>
      </c>
      <c r="X104" s="175">
        <f>IF('Gr 10'!$E$4&lt;&gt;"",'Gr 10'!$E$4,"")</f>
        <v>3</v>
      </c>
      <c r="Y104" s="176" t="str">
        <f t="shared" ref="Y104:Y110" si="142">IF(Z104&lt;&gt;"",":","")</f>
        <v>:</v>
      </c>
      <c r="Z104" s="177">
        <f>IF('Gr 10'!$G$4&lt;&gt;"",'Gr 10'!$G$4,"")</f>
        <v>0</v>
      </c>
      <c r="AA104" s="178">
        <f>IF(C104&gt;E104,1)+IF(F104&gt;H104,1)+IF(I104&gt;K104,1)+IF(L104&gt;N104,1)+IF(O104&gt;Q104,1)+IF(R104&gt;T104,1)+IF(U104&gt;W104,1)+IF(X104&gt;Z104,1)</f>
        <v>3</v>
      </c>
      <c r="AB104" s="179" t="str">
        <f t="shared" ref="AB104" si="143">IF(AC104&lt;&gt;"",":","")</f>
        <v>:</v>
      </c>
      <c r="AC104" s="180">
        <f>IF(E104&gt;C104,1)+IF(H104&gt;F104,1)+IF(K104&gt;I104,1)+IF(N104&gt;L104,1)+IF(Q104&gt;O104,1)+IF(T104&gt;R104,1)+IF(W104&gt;U104,1)+IF(Z104&gt;X104,1)</f>
        <v>4</v>
      </c>
      <c r="AD104" s="181">
        <f>SUM(C104,F104,I104,L104,O104,R104,U104,X104)</f>
        <v>10</v>
      </c>
      <c r="AE104" s="179" t="s">
        <v>11</v>
      </c>
      <c r="AF104" s="179">
        <f>SUM(E104,H104,K104,N104,Q104,T104,W104,Z104)</f>
        <v>14</v>
      </c>
      <c r="AG104" s="182">
        <f>IF(AA104+AC104&gt;0,RANK(sonuc!AI104,sonuc!AI$104:AI$111),"")</f>
        <v>5</v>
      </c>
      <c r="AH104" s="189" t="e">
        <f>#REF!</f>
        <v>#REF!</v>
      </c>
      <c r="AI104" s="184">
        <f>(sonuc!AA104*1000+sonuc!AC104*200+(sonuc!AD104-sonuc!AF104)*20)</f>
        <v>3720</v>
      </c>
      <c r="AJ104" s="109">
        <f>IF(AA104+AC104&gt;0,sonuc!AA104+sonuc!AC104,"")</f>
        <v>7</v>
      </c>
    </row>
    <row r="105" spans="1:36" ht="18.75">
      <c r="A105" s="148">
        <v>2</v>
      </c>
      <c r="B105" s="209" t="s">
        <v>149</v>
      </c>
      <c r="C105" s="18">
        <f>+H104</f>
        <v>3</v>
      </c>
      <c r="D105" s="21" t="str">
        <f>IF(E105&lt;&gt;"",":","")</f>
        <v>:</v>
      </c>
      <c r="E105" s="19">
        <f>+F104</f>
        <v>0</v>
      </c>
      <c r="F105" s="37"/>
      <c r="G105" s="38"/>
      <c r="H105" s="39"/>
      <c r="I105" s="20">
        <f>IF('Gr 10'!$N$5&lt;&gt;"",'Gr 10'!$N$5,"")</f>
        <v>3</v>
      </c>
      <c r="J105" s="21" t="str">
        <f>IF(K105&lt;&gt;"",":","")</f>
        <v>:</v>
      </c>
      <c r="K105" s="22">
        <f>IF('Gr 10'!$P$5&lt;&gt;"",'Gr 10'!$P$5,"")</f>
        <v>2</v>
      </c>
      <c r="L105" s="20">
        <f>IF('Gr 10'!$N$15&lt;&gt;"",'Gr 10'!$N$15,"")</f>
        <v>3</v>
      </c>
      <c r="M105" s="21" t="str">
        <f>IF($N$5&lt;&gt;"",":","")</f>
        <v>:</v>
      </c>
      <c r="N105" s="22">
        <f>IF('Gr 10'!$P$15&lt;&gt;"",'Gr 10'!$P$15,"")</f>
        <v>2</v>
      </c>
      <c r="O105" s="20">
        <f>IF('Gr 10'!$E$15&lt;&gt;"",'Gr 10'!$E$15,"")</f>
        <v>3</v>
      </c>
      <c r="P105" s="21" t="str">
        <f>IF(Q105&lt;&gt;"",":","")</f>
        <v>:</v>
      </c>
      <c r="Q105" s="22">
        <f>IF('Gr 10'!$G$15&lt;&gt;"",'Gr 10'!$G$15,"")</f>
        <v>0</v>
      </c>
      <c r="R105" s="20">
        <f>IF('Gr 10'!$E$10&lt;&gt;"",'Gr 10'!$E$10,"")</f>
        <v>3</v>
      </c>
      <c r="S105" s="21" t="str">
        <f>IF(T105&lt;&gt;"",":","")</f>
        <v>:</v>
      </c>
      <c r="T105" s="22">
        <f>IF('Gr 10'!$G$10&lt;&gt;"",'Gr 10'!$G$10,"")</f>
        <v>0</v>
      </c>
      <c r="U105" s="20">
        <f>IF('Gr 10'!$E$5&lt;&gt;"",'Gr 10'!$E$5,"")</f>
        <v>3</v>
      </c>
      <c r="V105" s="21" t="str">
        <f t="shared" si="141"/>
        <v>:</v>
      </c>
      <c r="W105" s="22">
        <f>IF('Gr 10'!$G$5&lt;&gt;"",'Gr 10'!$G$5,"")</f>
        <v>0</v>
      </c>
      <c r="X105" s="20">
        <f>IF('Gr 10'!$E$20&lt;&gt;"",'Gr 10'!$E$20,"")</f>
        <v>3</v>
      </c>
      <c r="Y105" s="21" t="str">
        <f t="shared" si="142"/>
        <v>:</v>
      </c>
      <c r="Z105" s="22">
        <f>IF('Gr 10'!$G$20&lt;&gt;"",'Gr 10'!$G$20,"")</f>
        <v>0</v>
      </c>
      <c r="AA105" s="150">
        <f t="shared" ref="AA105:AA111" si="144">IF(C105&gt;E105,1)+IF(F105&gt;H105,1)+IF(I105&gt;K105,1)+IF(L105&gt;N105,1)+IF(O105&gt;Q105,1)+IF(R105&gt;T105,1)+IF(U105&gt;W105,1)+IF(X105&gt;Z105,1)</f>
        <v>7</v>
      </c>
      <c r="AB105" s="151" t="str">
        <f t="shared" ref="AB105:AB111" si="145">IF(AC105&lt;&gt;"",":","")</f>
        <v>:</v>
      </c>
      <c r="AC105" s="152">
        <f t="shared" ref="AC105:AC111" si="146">IF(E105&gt;C105,1)+IF(H105&gt;F105,1)+IF(K105&gt;I105,1)+IF(N105&gt;L105,1)+IF(Q105&gt;O105,1)+IF(T105&gt;R105,1)+IF(W105&gt;U105,1)+IF(Z105&gt;X105,1)</f>
        <v>0</v>
      </c>
      <c r="AD105" s="153">
        <f t="shared" ref="AD105:AD111" si="147">SUM(C105,F105,I105,L105,O105,R105,U105,X105)</f>
        <v>21</v>
      </c>
      <c r="AE105" s="151" t="s">
        <v>11</v>
      </c>
      <c r="AF105" s="151">
        <f t="shared" ref="AF105:AF111" si="148">SUM(E105,H105,K105,N105,Q105,T105,W105,Z105)</f>
        <v>4</v>
      </c>
      <c r="AG105" s="28">
        <f>IF(AA105+AC105&gt;0,RANK(sonuc!AI105,sonuc!AI$104:AI$111),"")</f>
        <v>1</v>
      </c>
      <c r="AH105" s="156" t="e">
        <f>#REF!</f>
        <v>#REF!</v>
      </c>
      <c r="AI105" s="155">
        <f>(sonuc!AA105*1000+sonuc!AC105*200+(sonuc!AD105-sonuc!AF105)*20)</f>
        <v>7340</v>
      </c>
      <c r="AJ105" s="109">
        <f>IF(AA105+AC105&gt;0,sonuc!AA105+sonuc!AC105,"")</f>
        <v>7</v>
      </c>
    </row>
    <row r="106" spans="1:36" ht="18.75">
      <c r="A106" s="148">
        <v>3</v>
      </c>
      <c r="B106" s="209" t="s">
        <v>150</v>
      </c>
      <c r="C106" s="18">
        <f>+K104</f>
        <v>3</v>
      </c>
      <c r="D106" s="29" t="str">
        <f>IF(E106&lt;&gt;"",":","")</f>
        <v>:</v>
      </c>
      <c r="E106" s="19">
        <f>+I104</f>
        <v>0</v>
      </c>
      <c r="F106" s="20">
        <f>+K105</f>
        <v>2</v>
      </c>
      <c r="G106" s="21" t="str">
        <f t="shared" ref="G106:G111" si="149">IF(H106&lt;&gt;"",":","")</f>
        <v>:</v>
      </c>
      <c r="H106" s="22">
        <f>+I105</f>
        <v>3</v>
      </c>
      <c r="I106" s="37"/>
      <c r="J106" s="38"/>
      <c r="K106" s="39"/>
      <c r="L106" s="20">
        <f>IF('Gr 10'!$P$11&lt;&gt;"",'Gr 10'!$P$11,"")</f>
        <v>1</v>
      </c>
      <c r="M106" s="21" t="str">
        <f>IF($N$6&lt;&gt;"",":","")</f>
        <v>:</v>
      </c>
      <c r="N106" s="22">
        <f>IF('Gr 10'!$N$11&lt;&gt;"",'Gr 10'!$N$11,"")</f>
        <v>3</v>
      </c>
      <c r="O106" s="20">
        <f>IF('Gr 10'!$E$11&lt;&gt;"",'Gr 10'!$E$11,"")</f>
        <v>3</v>
      </c>
      <c r="P106" s="21" t="str">
        <f>IF(Q106&lt;&gt;"",":","")</f>
        <v>:</v>
      </c>
      <c r="Q106" s="22">
        <f>IF('Gr 10'!$G$11&lt;&gt;"",'Gr 10'!$G$11,"")</f>
        <v>0</v>
      </c>
      <c r="R106" s="20">
        <f>IF('Gr 10'!$E$6&lt;&gt;"",'Gr 10'!$E$6,"")</f>
        <v>3</v>
      </c>
      <c r="S106" s="21" t="str">
        <f>IF(T106&lt;&gt;"",":","")</f>
        <v>:</v>
      </c>
      <c r="T106" s="22">
        <f>IF('Gr 10'!$G$6&lt;&gt;"",'Gr 10'!$G$6,"")</f>
        <v>0</v>
      </c>
      <c r="U106" s="20">
        <f>IF('Gr 10'!$E$21&lt;&gt;"",'Gr 10'!$E$21,"")</f>
        <v>3</v>
      </c>
      <c r="V106" s="21" t="str">
        <f t="shared" si="141"/>
        <v>:</v>
      </c>
      <c r="W106" s="22">
        <f>IF('Gr 10'!$G$21&lt;&gt;"",'Gr 10'!$G$21,"")</f>
        <v>0</v>
      </c>
      <c r="X106" s="20">
        <f>IF('Gr 10'!$E$16&lt;&gt;"",'Gr 10'!$E$16,"")</f>
        <v>3</v>
      </c>
      <c r="Y106" s="21" t="str">
        <f t="shared" si="142"/>
        <v>:</v>
      </c>
      <c r="Z106" s="22">
        <f>IF('Gr 10'!$G$16&lt;&gt;"",'Gr 10'!$G$16,"")</f>
        <v>0</v>
      </c>
      <c r="AA106" s="150">
        <f t="shared" si="144"/>
        <v>5</v>
      </c>
      <c r="AB106" s="151" t="str">
        <f t="shared" si="145"/>
        <v>:</v>
      </c>
      <c r="AC106" s="152">
        <f t="shared" si="146"/>
        <v>2</v>
      </c>
      <c r="AD106" s="153">
        <f t="shared" si="147"/>
        <v>18</v>
      </c>
      <c r="AE106" s="151" t="s">
        <v>11</v>
      </c>
      <c r="AF106" s="151">
        <f t="shared" si="148"/>
        <v>6</v>
      </c>
      <c r="AG106" s="28">
        <f>IF(AA106+AC106&gt;0,RANK(sonuc!AI106,sonuc!AI$104:AI$111),"")</f>
        <v>3</v>
      </c>
      <c r="AH106" s="156" t="e">
        <f>#REF!</f>
        <v>#REF!</v>
      </c>
      <c r="AI106" s="155">
        <f>(sonuc!AA106*1000+sonuc!AC106*200+(sonuc!AD106-sonuc!AF106)*20)</f>
        <v>5640</v>
      </c>
      <c r="AJ106" s="109">
        <f>IF(AA106+AC106&gt;0,sonuc!AA106+sonuc!AC106,"")</f>
        <v>7</v>
      </c>
    </row>
    <row r="107" spans="1:36" ht="18.75">
      <c r="A107" s="148">
        <v>4</v>
      </c>
      <c r="B107" s="211" t="s">
        <v>155</v>
      </c>
      <c r="C107" s="18">
        <f>+N104</f>
        <v>3</v>
      </c>
      <c r="D107" s="21" t="str">
        <f>IF(E107&lt;&gt;"",":","")</f>
        <v>:</v>
      </c>
      <c r="E107" s="19">
        <f>+L104</f>
        <v>0</v>
      </c>
      <c r="F107" s="18">
        <f>+N105</f>
        <v>2</v>
      </c>
      <c r="G107" s="21" t="str">
        <f t="shared" si="149"/>
        <v>:</v>
      </c>
      <c r="H107" s="19">
        <f>+L105</f>
        <v>3</v>
      </c>
      <c r="I107" s="18">
        <f>+N106</f>
        <v>3</v>
      </c>
      <c r="J107" s="21" t="str">
        <f t="shared" ref="J107:J111" si="150">IF(K107&lt;&gt;"",":","")</f>
        <v>:</v>
      </c>
      <c r="K107" s="19">
        <f>+L106</f>
        <v>1</v>
      </c>
      <c r="L107" s="37"/>
      <c r="M107" s="38"/>
      <c r="N107" s="39"/>
      <c r="O107" s="20">
        <f>IF('Gr 10'!$E$7&lt;&gt;"",'Gr 10'!$E$7,"")</f>
        <v>3</v>
      </c>
      <c r="P107" s="21" t="str">
        <f>IF(Q107&lt;&gt;"",":","")</f>
        <v>:</v>
      </c>
      <c r="Q107" s="22">
        <f>IF('Gr 10'!$G$7&lt;&gt;"",'Gr 10'!$G$7,"")</f>
        <v>0</v>
      </c>
      <c r="R107" s="20">
        <f>IF('Gr 10'!$E$22&lt;&gt;"",'Gr 10'!$E$22,"")</f>
        <v>3</v>
      </c>
      <c r="S107" s="21" t="str">
        <f>IF(T107&lt;&gt;"",":","")</f>
        <v>:</v>
      </c>
      <c r="T107" s="22">
        <f>IF('Gr 10'!$G$22&lt;&gt;"",'Gr 10'!$G$22,"")</f>
        <v>1</v>
      </c>
      <c r="U107" s="20">
        <f>IF('Gr 10'!$E$17&lt;&gt;"",'Gr 10'!$E$17,"")</f>
        <v>3</v>
      </c>
      <c r="V107" s="21" t="str">
        <f t="shared" si="141"/>
        <v>:</v>
      </c>
      <c r="W107" s="22">
        <f>IF('Gr 10'!$G$17&lt;&gt;"",'Gr 10'!$G$17,"")</f>
        <v>0</v>
      </c>
      <c r="X107" s="20">
        <f>IF('Gr 10'!$E$12&lt;&gt;"",'Gr 10'!$E$12,"")</f>
        <v>3</v>
      </c>
      <c r="Y107" s="21" t="str">
        <f t="shared" si="142"/>
        <v>:</v>
      </c>
      <c r="Z107" s="22">
        <f>IF('Gr 10'!$G$12&lt;&gt;"",'Gr 10'!$G$12,"")</f>
        <v>0</v>
      </c>
      <c r="AA107" s="150">
        <f t="shared" si="144"/>
        <v>6</v>
      </c>
      <c r="AB107" s="151" t="str">
        <f t="shared" si="145"/>
        <v>:</v>
      </c>
      <c r="AC107" s="152">
        <f t="shared" si="146"/>
        <v>1</v>
      </c>
      <c r="AD107" s="153">
        <f t="shared" si="147"/>
        <v>20</v>
      </c>
      <c r="AE107" s="151" t="s">
        <v>11</v>
      </c>
      <c r="AF107" s="151">
        <f t="shared" si="148"/>
        <v>5</v>
      </c>
      <c r="AG107" s="28">
        <f>IF(AA107+AC107&gt;0,RANK(sonuc!AI107,sonuc!AI$104:AI$111),"")</f>
        <v>2</v>
      </c>
      <c r="AH107" s="156" t="e">
        <f>#REF!</f>
        <v>#REF!</v>
      </c>
      <c r="AI107" s="155">
        <f>(sonuc!AA107*1000+sonuc!AC107*200+(sonuc!AD107-sonuc!AF107)*20)</f>
        <v>6500</v>
      </c>
      <c r="AJ107" s="109">
        <f>IF(AA107+AC107&gt;0,sonuc!AA107+sonuc!AC107,"")</f>
        <v>7</v>
      </c>
    </row>
    <row r="108" spans="1:36" ht="18.75">
      <c r="A108" s="148">
        <v>5</v>
      </c>
      <c r="B108" s="289" t="s">
        <v>151</v>
      </c>
      <c r="C108" s="241">
        <f>+Q104</f>
        <v>0</v>
      </c>
      <c r="D108" s="287" t="str">
        <f t="shared" ref="D108:D111" si="151">IF(E108&lt;&gt;"",":","")</f>
        <v>:</v>
      </c>
      <c r="E108" s="243">
        <f>+O104</f>
        <v>3</v>
      </c>
      <c r="F108" s="247">
        <f>+Q105</f>
        <v>0</v>
      </c>
      <c r="G108" s="242" t="str">
        <f t="shared" si="149"/>
        <v>:</v>
      </c>
      <c r="H108" s="248">
        <f>+O105</f>
        <v>3</v>
      </c>
      <c r="I108" s="247">
        <f>+Q106</f>
        <v>0</v>
      </c>
      <c r="J108" s="242" t="str">
        <f t="shared" si="150"/>
        <v>:</v>
      </c>
      <c r="K108" s="243">
        <f>+O106</f>
        <v>3</v>
      </c>
      <c r="L108" s="247">
        <f>+Q107</f>
        <v>0</v>
      </c>
      <c r="M108" s="242" t="str">
        <f t="shared" ref="M108:M111" si="152">IF(N108&lt;&gt;"",":","")</f>
        <v>:</v>
      </c>
      <c r="N108" s="248">
        <f>+O107</f>
        <v>3</v>
      </c>
      <c r="O108" s="244"/>
      <c r="P108" s="245"/>
      <c r="Q108" s="246"/>
      <c r="R108" s="247">
        <f>IF('Gr 10'!$N$7&lt;&gt;"",'Gr 10'!$N$7,"")</f>
        <v>0</v>
      </c>
      <c r="S108" s="242" t="str">
        <f>IF(T108&lt;&gt;"",":","")</f>
        <v>:</v>
      </c>
      <c r="T108" s="248">
        <f>IF('Gr 10'!$P$7&lt;&gt;"",'Gr 10'!$P$7,"")</f>
        <v>3</v>
      </c>
      <c r="U108" s="247">
        <f>IF('Gr 10'!$P$12&lt;&gt;"",'Gr 10'!$P$12,"")</f>
        <v>0</v>
      </c>
      <c r="V108" s="242" t="str">
        <f t="shared" si="141"/>
        <v>:</v>
      </c>
      <c r="W108" s="248">
        <f>IF('Gr 10'!$N$12&lt;&gt;"",'Gr 10'!$N$12,"")</f>
        <v>3</v>
      </c>
      <c r="X108" s="247" t="str">
        <f>IF('Gr 10'!$P$16&lt;&gt;"",'Gr 10'!$P$16,"")</f>
        <v/>
      </c>
      <c r="Y108" s="242" t="str">
        <f t="shared" si="142"/>
        <v/>
      </c>
      <c r="Z108" s="248" t="str">
        <f>IF('Gr 10'!$N$16&lt;&gt;"",'Gr 10'!$N$16,"")</f>
        <v/>
      </c>
      <c r="AA108" s="250">
        <f t="shared" si="144"/>
        <v>0</v>
      </c>
      <c r="AB108" s="251" t="str">
        <f t="shared" si="145"/>
        <v>:</v>
      </c>
      <c r="AC108" s="252">
        <f t="shared" si="146"/>
        <v>6</v>
      </c>
      <c r="AD108" s="253">
        <f t="shared" si="147"/>
        <v>0</v>
      </c>
      <c r="AE108" s="251" t="s">
        <v>11</v>
      </c>
      <c r="AF108" s="251">
        <f t="shared" si="148"/>
        <v>18</v>
      </c>
      <c r="AG108" s="254">
        <f>IF(AA108+AC108&gt;0,RANK(sonuc!AI108,sonuc!AI$104:AI$111),"")</f>
        <v>7</v>
      </c>
      <c r="AH108" s="288" t="e">
        <f>#REF!</f>
        <v>#REF!</v>
      </c>
      <c r="AI108" s="256">
        <f>(sonuc!AA108*1000+sonuc!AC108*200+(sonuc!AD108-sonuc!AF108)*20)</f>
        <v>840</v>
      </c>
      <c r="AJ108" s="109">
        <f>IF(AA108+AC108&gt;0,sonuc!AA108+sonuc!AC108,"")</f>
        <v>6</v>
      </c>
    </row>
    <row r="109" spans="1:36" ht="18.75">
      <c r="A109" s="148">
        <v>6</v>
      </c>
      <c r="B109" s="209" t="s">
        <v>152</v>
      </c>
      <c r="C109" s="18">
        <f>+T104</f>
        <v>2</v>
      </c>
      <c r="D109" s="21" t="str">
        <f t="shared" si="151"/>
        <v>:</v>
      </c>
      <c r="E109" s="19">
        <f>+R104</f>
        <v>3</v>
      </c>
      <c r="F109" s="18">
        <f>+T105</f>
        <v>0</v>
      </c>
      <c r="G109" s="21" t="str">
        <f t="shared" si="149"/>
        <v>:</v>
      </c>
      <c r="H109" s="19">
        <f>+R105</f>
        <v>3</v>
      </c>
      <c r="I109" s="18">
        <f>+T106</f>
        <v>0</v>
      </c>
      <c r="J109" s="21" t="str">
        <f t="shared" si="150"/>
        <v>:</v>
      </c>
      <c r="K109" s="19">
        <f>+R106</f>
        <v>3</v>
      </c>
      <c r="L109" s="18">
        <f>+T107</f>
        <v>1</v>
      </c>
      <c r="M109" s="21" t="str">
        <f>IF(N109&lt;&gt;"",":","")</f>
        <v>:</v>
      </c>
      <c r="N109" s="19">
        <f>+R107</f>
        <v>3</v>
      </c>
      <c r="O109" s="18">
        <f>+T108</f>
        <v>3</v>
      </c>
      <c r="P109" s="21" t="str">
        <f t="shared" ref="P109:P111" si="153">IF(Q109&lt;&gt;"",":","")</f>
        <v>:</v>
      </c>
      <c r="Q109" s="19">
        <f>+R108</f>
        <v>0</v>
      </c>
      <c r="R109" s="37"/>
      <c r="S109" s="38"/>
      <c r="T109" s="39"/>
      <c r="U109" s="20">
        <f>IF('Gr 10'!$P$17&lt;&gt;"",'Gr 10'!$P$17,"")</f>
        <v>2</v>
      </c>
      <c r="V109" s="21" t="str">
        <f t="shared" si="141"/>
        <v>:</v>
      </c>
      <c r="W109" s="22">
        <f>IF('Gr 10'!$N$17&lt;&gt;"",'Gr 10'!$N$17,"")</f>
        <v>3</v>
      </c>
      <c r="X109" s="20">
        <f>IF('Gr 10'!$P$10&lt;&gt;"",'Gr 10'!$P$10,"")</f>
        <v>3</v>
      </c>
      <c r="Y109" s="21" t="str">
        <f t="shared" si="142"/>
        <v>:</v>
      </c>
      <c r="Z109" s="22">
        <f>IF('Gr 10'!$N$10&lt;&gt;"",'Gr 10'!$N$10,"")</f>
        <v>0</v>
      </c>
      <c r="AA109" s="150">
        <f t="shared" si="144"/>
        <v>2</v>
      </c>
      <c r="AB109" s="151" t="str">
        <f t="shared" si="145"/>
        <v>:</v>
      </c>
      <c r="AC109" s="152">
        <f t="shared" si="146"/>
        <v>5</v>
      </c>
      <c r="AD109" s="153">
        <f t="shared" si="147"/>
        <v>11</v>
      </c>
      <c r="AE109" s="151" t="s">
        <v>11</v>
      </c>
      <c r="AF109" s="151">
        <f t="shared" si="148"/>
        <v>15</v>
      </c>
      <c r="AG109" s="28">
        <f>IF(AA109+AC109&gt;0,RANK(sonuc!AI109,sonuc!AI$104:AI$111),"")</f>
        <v>6</v>
      </c>
      <c r="AH109" s="156" t="e">
        <f>#REF!</f>
        <v>#REF!</v>
      </c>
      <c r="AI109" s="155">
        <f>(sonuc!AA109*1000+sonuc!AC109*200+(sonuc!AD109-sonuc!AF109)*20)</f>
        <v>2920</v>
      </c>
      <c r="AJ109" s="109">
        <f>IF(AA109+AC109&gt;0,sonuc!AA109+sonuc!AC109,"")</f>
        <v>7</v>
      </c>
    </row>
    <row r="110" spans="1:36" ht="18.75">
      <c r="A110" s="148">
        <v>7</v>
      </c>
      <c r="B110" s="209" t="s">
        <v>153</v>
      </c>
      <c r="C110" s="18">
        <f>+W104</f>
        <v>3</v>
      </c>
      <c r="D110" s="30" t="str">
        <f t="shared" si="151"/>
        <v>:</v>
      </c>
      <c r="E110" s="19">
        <f>+U104</f>
        <v>1</v>
      </c>
      <c r="F110" s="20">
        <f>+W105</f>
        <v>0</v>
      </c>
      <c r="G110" s="21" t="str">
        <f t="shared" si="149"/>
        <v>:</v>
      </c>
      <c r="H110" s="22">
        <f>+U105</f>
        <v>3</v>
      </c>
      <c r="I110" s="20">
        <f>+W106</f>
        <v>0</v>
      </c>
      <c r="J110" s="21" t="str">
        <f t="shared" si="150"/>
        <v>:</v>
      </c>
      <c r="K110" s="22">
        <f>+U106</f>
        <v>3</v>
      </c>
      <c r="L110" s="20">
        <f>+W107</f>
        <v>0</v>
      </c>
      <c r="M110" s="21" t="str">
        <f t="shared" si="152"/>
        <v>:</v>
      </c>
      <c r="N110" s="22">
        <f>+U107</f>
        <v>3</v>
      </c>
      <c r="O110" s="20">
        <f>+W108</f>
        <v>3</v>
      </c>
      <c r="P110" s="21" t="str">
        <f t="shared" si="153"/>
        <v>:</v>
      </c>
      <c r="Q110" s="22">
        <f>+U108</f>
        <v>0</v>
      </c>
      <c r="R110" s="20">
        <f>+W109</f>
        <v>3</v>
      </c>
      <c r="S110" s="21" t="str">
        <f t="shared" ref="S110:S111" si="154">IF(T110&lt;&gt;"",":","")</f>
        <v>:</v>
      </c>
      <c r="T110" s="22">
        <f>+U109</f>
        <v>2</v>
      </c>
      <c r="U110" s="37"/>
      <c r="V110" s="38"/>
      <c r="W110" s="39"/>
      <c r="X110" s="20">
        <f>IF('Gr 10'!$P$6&lt;&gt;"",'Gr 10'!$P$6,"")</f>
        <v>3</v>
      </c>
      <c r="Y110" s="21" t="str">
        <f t="shared" si="142"/>
        <v>:</v>
      </c>
      <c r="Z110" s="22">
        <f>IF('Gr 10'!$N$6&lt;&gt;"",'Gr 10'!$N$6,"")</f>
        <v>0</v>
      </c>
      <c r="AA110" s="150">
        <f t="shared" si="144"/>
        <v>4</v>
      </c>
      <c r="AB110" s="151" t="str">
        <f t="shared" si="145"/>
        <v>:</v>
      </c>
      <c r="AC110" s="152">
        <f t="shared" si="146"/>
        <v>3</v>
      </c>
      <c r="AD110" s="153">
        <f t="shared" si="147"/>
        <v>12</v>
      </c>
      <c r="AE110" s="151" t="s">
        <v>11</v>
      </c>
      <c r="AF110" s="151">
        <f t="shared" si="148"/>
        <v>12</v>
      </c>
      <c r="AG110" s="28">
        <f>IF(AA110+AC110&gt;0,RANK(sonuc!AI110,sonuc!AI$104:AI$111),"")</f>
        <v>4</v>
      </c>
      <c r="AH110" s="156" t="e">
        <f>#REF!</f>
        <v>#REF!</v>
      </c>
      <c r="AI110" s="155">
        <f>(sonuc!AA110*1000+sonuc!AC110*200+(sonuc!AD110-sonuc!AF110)*20)</f>
        <v>4600</v>
      </c>
      <c r="AJ110" s="109">
        <f>IF(AA110+AC110&gt;0,sonuc!AA110+sonuc!AC110,"")</f>
        <v>7</v>
      </c>
    </row>
    <row r="111" spans="1:36" ht="19.5" thickBot="1">
      <c r="A111" s="157">
        <v>8</v>
      </c>
      <c r="B111" s="338" t="s">
        <v>154</v>
      </c>
      <c r="C111" s="272">
        <f>+Z104</f>
        <v>0</v>
      </c>
      <c r="D111" s="273" t="str">
        <f t="shared" si="151"/>
        <v>:</v>
      </c>
      <c r="E111" s="274">
        <f>+X104</f>
        <v>3</v>
      </c>
      <c r="F111" s="272">
        <f>+Z105</f>
        <v>0</v>
      </c>
      <c r="G111" s="273" t="str">
        <f t="shared" si="149"/>
        <v>:</v>
      </c>
      <c r="H111" s="274">
        <f>+X105</f>
        <v>3</v>
      </c>
      <c r="I111" s="272">
        <f>+Z106</f>
        <v>0</v>
      </c>
      <c r="J111" s="273" t="str">
        <f t="shared" si="150"/>
        <v>:</v>
      </c>
      <c r="K111" s="274">
        <f>+X106</f>
        <v>3</v>
      </c>
      <c r="L111" s="272">
        <f>+Z107</f>
        <v>0</v>
      </c>
      <c r="M111" s="273" t="str">
        <f t="shared" si="152"/>
        <v>:</v>
      </c>
      <c r="N111" s="274">
        <f>+X107</f>
        <v>3</v>
      </c>
      <c r="O111" s="272" t="str">
        <f>+Z108</f>
        <v/>
      </c>
      <c r="P111" s="273" t="str">
        <f t="shared" si="153"/>
        <v/>
      </c>
      <c r="Q111" s="274" t="str">
        <f>+X108</f>
        <v/>
      </c>
      <c r="R111" s="272">
        <f>+Z109</f>
        <v>0</v>
      </c>
      <c r="S111" s="273" t="str">
        <f t="shared" si="154"/>
        <v>:</v>
      </c>
      <c r="T111" s="274">
        <f>+X109</f>
        <v>3</v>
      </c>
      <c r="U111" s="272">
        <f>+Z110</f>
        <v>0</v>
      </c>
      <c r="V111" s="273" t="str">
        <f>IF(W111&lt;&gt;"",":","")</f>
        <v>:</v>
      </c>
      <c r="W111" s="274">
        <f>+X110</f>
        <v>3</v>
      </c>
      <c r="X111" s="275"/>
      <c r="Y111" s="276"/>
      <c r="Z111" s="277"/>
      <c r="AA111" s="278">
        <f t="shared" si="144"/>
        <v>0</v>
      </c>
      <c r="AB111" s="279" t="str">
        <f t="shared" si="145"/>
        <v>:</v>
      </c>
      <c r="AC111" s="280">
        <f t="shared" si="146"/>
        <v>6</v>
      </c>
      <c r="AD111" s="281">
        <f t="shared" si="147"/>
        <v>0</v>
      </c>
      <c r="AE111" s="279" t="s">
        <v>11</v>
      </c>
      <c r="AF111" s="279">
        <f t="shared" si="148"/>
        <v>18</v>
      </c>
      <c r="AG111" s="339">
        <f>IF(AA111+AC111&gt;0,RANK(sonuc!AI111,sonuc!AI$104:AI$111),"")</f>
        <v>7</v>
      </c>
      <c r="AH111" s="340" t="e">
        <f>#REF!</f>
        <v>#REF!</v>
      </c>
      <c r="AI111" s="284">
        <f>(sonuc!AA111*1000+sonuc!AC111*200+(sonuc!AD111-sonuc!AF111)*20)</f>
        <v>840</v>
      </c>
      <c r="AJ111" s="109">
        <f>IF(AA111+AC111&gt;0,sonuc!AA111+sonuc!AC111,"")</f>
        <v>6</v>
      </c>
    </row>
    <row r="112" spans="1:36" ht="19.5" thickBot="1">
      <c r="A112" s="293" t="s">
        <v>55</v>
      </c>
      <c r="B112" s="294"/>
      <c r="C112" s="294"/>
      <c r="D112" s="294"/>
      <c r="E112" s="294"/>
      <c r="F112" s="294"/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  <c r="X112" s="294"/>
      <c r="Y112" s="294"/>
      <c r="Z112" s="294"/>
      <c r="AA112" s="294"/>
      <c r="AB112" s="294"/>
      <c r="AC112" s="294"/>
      <c r="AD112" s="294"/>
      <c r="AE112" s="294"/>
      <c r="AF112" s="294"/>
      <c r="AG112" s="294"/>
      <c r="AH112" s="294"/>
      <c r="AI112" s="295"/>
      <c r="AJ112" s="109"/>
    </row>
    <row r="113" spans="1:37" ht="16.5" thickBot="1">
      <c r="A113" s="190" t="s">
        <v>0</v>
      </c>
      <c r="B113" s="191" t="s">
        <v>1</v>
      </c>
      <c r="C113" s="306">
        <v>1</v>
      </c>
      <c r="D113" s="307"/>
      <c r="E113" s="308"/>
      <c r="F113" s="306">
        <v>2</v>
      </c>
      <c r="G113" s="307"/>
      <c r="H113" s="308"/>
      <c r="I113" s="306">
        <v>3</v>
      </c>
      <c r="J113" s="307"/>
      <c r="K113" s="308"/>
      <c r="L113" s="306">
        <v>4</v>
      </c>
      <c r="M113" s="307"/>
      <c r="N113" s="308"/>
      <c r="O113" s="306">
        <v>5</v>
      </c>
      <c r="P113" s="307"/>
      <c r="Q113" s="308"/>
      <c r="R113" s="306">
        <v>6</v>
      </c>
      <c r="S113" s="307"/>
      <c r="T113" s="308"/>
      <c r="U113" s="306">
        <v>7</v>
      </c>
      <c r="V113" s="307"/>
      <c r="W113" s="308"/>
      <c r="X113" s="306">
        <v>8</v>
      </c>
      <c r="Y113" s="307"/>
      <c r="Z113" s="308"/>
      <c r="AA113" s="312" t="s">
        <v>10</v>
      </c>
      <c r="AB113" s="313"/>
      <c r="AC113" s="315"/>
      <c r="AD113" s="312" t="s">
        <v>48</v>
      </c>
      <c r="AE113" s="313"/>
      <c r="AF113" s="314"/>
      <c r="AG113" s="192" t="s">
        <v>33</v>
      </c>
      <c r="AH113" s="193" t="e">
        <f>AH103</f>
        <v>#REF!</v>
      </c>
      <c r="AI113" s="194" t="s">
        <v>51</v>
      </c>
      <c r="AJ113" s="103" t="s">
        <v>52</v>
      </c>
    </row>
    <row r="114" spans="1:37" ht="18.75">
      <c r="A114" s="170">
        <v>1</v>
      </c>
      <c r="B114" s="234"/>
      <c r="C114" s="172"/>
      <c r="D114" s="173"/>
      <c r="E114" s="174"/>
      <c r="F114" s="175" t="str">
        <f>IF('Gr 11'!$N$9&lt;&gt;"",'Gr 11'!$N$9,"")</f>
        <v/>
      </c>
      <c r="G114" s="176" t="str">
        <f>IF(H114&lt;&gt;"",":","")</f>
        <v/>
      </c>
      <c r="H114" s="177" t="str">
        <f>IF('Gr 11'!$P$9&lt;&gt;"",'Gr 11'!$P$9,"")</f>
        <v/>
      </c>
      <c r="I114" s="175" t="str">
        <f>IF('Gr 11'!$N$14&lt;&gt;"",'Gr 11'!$N$14,"")</f>
        <v/>
      </c>
      <c r="J114" s="176" t="str">
        <f>IF(K114&lt;&gt;"",":","")</f>
        <v/>
      </c>
      <c r="K114" s="177" t="str">
        <f>IF('Gr 11'!$P$14&lt;&gt;"",'Gr 11'!$P$14,"")</f>
        <v/>
      </c>
      <c r="L114" s="175" t="str">
        <f>IF('Gr 11'!$N$4&lt;&gt;"",'Gr 11'!$N$4,"")</f>
        <v/>
      </c>
      <c r="M114" s="176" t="str">
        <f>IF($N$4&lt;&gt;"",":","")</f>
        <v>:</v>
      </c>
      <c r="N114" s="177" t="str">
        <f>IF('Gr 11'!$P$4&lt;&gt;"",'Gr 11'!$P$4,"")</f>
        <v/>
      </c>
      <c r="O114" s="175" t="str">
        <f>IF('Gr 11'!$E$19&lt;&gt;"",'Gr 11'!$E$19,"")</f>
        <v/>
      </c>
      <c r="P114" s="176" t="str">
        <f>IF(Q114&lt;&gt;"",":","")</f>
        <v/>
      </c>
      <c r="Q114" s="177" t="str">
        <f>IF('Gr 11'!$G$19&lt;&gt;"",'Gr 11'!$G$19,"")</f>
        <v/>
      </c>
      <c r="R114" s="175" t="str">
        <f>IF('Gr 11'!$E$14&lt;&gt;"",'Gr 11'!$E$14,"")</f>
        <v/>
      </c>
      <c r="S114" s="176" t="str">
        <f>IF(T114&lt;&gt;"",":","")</f>
        <v/>
      </c>
      <c r="T114" s="177" t="str">
        <f>IF('Gr 11'!$G$14&lt;&gt;"",'Gr 11'!$G$14,"")</f>
        <v/>
      </c>
      <c r="U114" s="175" t="str">
        <f>IF('Gr 11'!$E$9&lt;&gt;"",'Gr 11'!$E$9,"")</f>
        <v/>
      </c>
      <c r="V114" s="176" t="str">
        <f t="shared" ref="V114:V119" si="155">IF(W114&lt;&gt;"",":","")</f>
        <v/>
      </c>
      <c r="W114" s="177" t="str">
        <f>IF('Gr 11'!$G$9&lt;&gt;"",'Gr 11'!$G$9,"")</f>
        <v/>
      </c>
      <c r="X114" s="175" t="str">
        <f>IF('Gr 11'!$E$4&lt;&gt;"",'Gr 11'!$E$4,"")</f>
        <v/>
      </c>
      <c r="Y114" s="176" t="str">
        <f t="shared" ref="Y114:Y120" si="156">IF(Z114&lt;&gt;"",":","")</f>
        <v/>
      </c>
      <c r="Z114" s="177" t="str">
        <f>IF('Gr 11'!$G$4&lt;&gt;"",'Gr 11'!$G$4,"")</f>
        <v/>
      </c>
      <c r="AA114" s="178">
        <f>IF(C114&gt;E114,1)+IF(F114&gt;H114,1)+IF(I114&gt;K114,1)+IF(L114&gt;N114,1)+IF(O114&gt;Q114,1)+IF(R114&gt;T114,1)+IF(U114&gt;W114,1)+IF(X114&gt;Z114,1)</f>
        <v>0</v>
      </c>
      <c r="AB114" s="179" t="str">
        <f t="shared" ref="AB114" si="157">IF(AC114&lt;&gt;"",":","")</f>
        <v>:</v>
      </c>
      <c r="AC114" s="180">
        <f>IF(E114&gt;C114,1)+IF(H114&gt;F114,1)+IF(K114&gt;I114,1)+IF(N114&gt;L114,1)+IF(Q114&gt;O114,1)+IF(T114&gt;R114,1)+IF(W114&gt;U114,1)+IF(Z114&gt;X114,1)</f>
        <v>0</v>
      </c>
      <c r="AD114" s="181">
        <f>SUM(C114,F114,I114,L114,O114,R114,U114,X114)</f>
        <v>0</v>
      </c>
      <c r="AE114" s="179" t="s">
        <v>11</v>
      </c>
      <c r="AF114" s="179">
        <f>SUM(E114,H114,K114,N114,Q114,T114,W114,Z114)</f>
        <v>0</v>
      </c>
      <c r="AG114" s="182" t="str">
        <f>IF(AA114+AC114&gt;0,RANK(sonuc!AI114,sonuc!AI$114:AI$121),"")</f>
        <v/>
      </c>
      <c r="AH114" s="189" t="e">
        <f>#REF!</f>
        <v>#REF!</v>
      </c>
      <c r="AI114" s="184">
        <f>(sonuc!AA114*1000+sonuc!AC114*200+(sonuc!AD114-sonuc!AF114)*20)</f>
        <v>0</v>
      </c>
      <c r="AJ114" s="109" t="str">
        <f>IF(AA114+AC114&gt;0,sonuc!AA114+sonuc!AC114,"")</f>
        <v/>
      </c>
    </row>
    <row r="115" spans="1:37" ht="18.75">
      <c r="A115" s="148">
        <v>2</v>
      </c>
      <c r="B115" s="234"/>
      <c r="C115" s="18" t="str">
        <f>+H114</f>
        <v/>
      </c>
      <c r="D115" s="21" t="str">
        <f>IF(E115&lt;&gt;"",":","")</f>
        <v/>
      </c>
      <c r="E115" s="19" t="str">
        <f>+F114</f>
        <v/>
      </c>
      <c r="F115" s="37"/>
      <c r="G115" s="38"/>
      <c r="H115" s="39"/>
      <c r="I115" s="20" t="str">
        <f>IF('Gr 11'!$N$5&lt;&gt;"",'Gr 11'!$N$5,"")</f>
        <v/>
      </c>
      <c r="J115" s="21" t="str">
        <f>IF(K115&lt;&gt;"",":","")</f>
        <v/>
      </c>
      <c r="K115" s="22" t="str">
        <f>IF('Gr 11'!$P$5&lt;&gt;"",'Gr 11'!$P$5,"")</f>
        <v/>
      </c>
      <c r="L115" s="20" t="str">
        <f>IF('Gr 11'!$N$15&lt;&gt;"",'Gr 11'!$N$15,"")</f>
        <v/>
      </c>
      <c r="M115" s="21" t="str">
        <f>IF($N$5&lt;&gt;"",":","")</f>
        <v>:</v>
      </c>
      <c r="N115" s="22" t="str">
        <f>IF('Gr 11'!$P$15&lt;&gt;"",'Gr 11'!$P$15,"")</f>
        <v/>
      </c>
      <c r="O115" s="20" t="str">
        <f>IF('Gr 11'!$E$15&lt;&gt;"",'Gr 11'!$E$15,"")</f>
        <v/>
      </c>
      <c r="P115" s="21" t="str">
        <f>IF(Q115&lt;&gt;"",":","")</f>
        <v/>
      </c>
      <c r="Q115" s="22" t="str">
        <f>IF('Gr 11'!$G$15&lt;&gt;"",'Gr 11'!$G$15,"")</f>
        <v/>
      </c>
      <c r="R115" s="20" t="str">
        <f>IF('Gr 11'!$E$10&lt;&gt;"",'Gr 11'!$E$10,"")</f>
        <v/>
      </c>
      <c r="S115" s="21" t="str">
        <f>IF(T115&lt;&gt;"",":","")</f>
        <v/>
      </c>
      <c r="T115" s="22" t="str">
        <f>IF('Gr 11'!$G$10&lt;&gt;"",'Gr 11'!$G$10,"")</f>
        <v/>
      </c>
      <c r="U115" s="20" t="str">
        <f>IF('Gr 11'!$E$5&lt;&gt;"",'Gr 11'!$E$5,"")</f>
        <v/>
      </c>
      <c r="V115" s="21" t="str">
        <f t="shared" si="155"/>
        <v/>
      </c>
      <c r="W115" s="22" t="str">
        <f>IF('Gr 11'!$G$5&lt;&gt;"",'Gr 11'!$G$5,"")</f>
        <v/>
      </c>
      <c r="X115" s="20" t="str">
        <f>IF('Gr 11'!$E$20&lt;&gt;"",'Gr 11'!$E$20,"")</f>
        <v/>
      </c>
      <c r="Y115" s="21" t="str">
        <f t="shared" si="156"/>
        <v/>
      </c>
      <c r="Z115" s="22" t="str">
        <f>IF('Gr 11'!$G$20&lt;&gt;"",'Gr 11'!$G$20,"")</f>
        <v/>
      </c>
      <c r="AA115" s="150">
        <f t="shared" ref="AA115:AA121" si="158">IF(C115&gt;E115,1)+IF(F115&gt;H115,1)+IF(I115&gt;K115,1)+IF(L115&gt;N115,1)+IF(O115&gt;Q115,1)+IF(R115&gt;T115,1)+IF(U115&gt;W115,1)+IF(X115&gt;Z115,1)</f>
        <v>0</v>
      </c>
      <c r="AB115" s="151" t="str">
        <f t="shared" ref="AB115:AB121" si="159">IF(AC115&lt;&gt;"",":","")</f>
        <v>:</v>
      </c>
      <c r="AC115" s="152">
        <f t="shared" ref="AC115:AC121" si="160">IF(E115&gt;C115,1)+IF(H115&gt;F115,1)+IF(K115&gt;I115,1)+IF(N115&gt;L115,1)+IF(Q115&gt;O115,1)+IF(T115&gt;R115,1)+IF(W115&gt;U115,1)+IF(Z115&gt;X115,1)</f>
        <v>0</v>
      </c>
      <c r="AD115" s="153">
        <f t="shared" ref="AD115:AD121" si="161">SUM(C115,F115,I115,L115,O115,R115,U115,X115)</f>
        <v>0</v>
      </c>
      <c r="AE115" s="151" t="s">
        <v>11</v>
      </c>
      <c r="AF115" s="151">
        <f t="shared" ref="AF115:AF121" si="162">SUM(E115,H115,K115,N115,Q115,T115,W115,Z115)</f>
        <v>0</v>
      </c>
      <c r="AG115" s="28" t="str">
        <f>IF(AA115+AC115&gt;0,RANK(sonuc!AI115,sonuc!AI$114:AI$121),"")</f>
        <v/>
      </c>
      <c r="AH115" s="156" t="e">
        <f>#REF!</f>
        <v>#REF!</v>
      </c>
      <c r="AI115" s="155">
        <f>(sonuc!AA115*1000+sonuc!AC115*200+(sonuc!AD115-sonuc!AF115)*20)</f>
        <v>0</v>
      </c>
      <c r="AJ115" s="109" t="str">
        <f>IF(AA115+AC115&gt;0,sonuc!AA115+sonuc!AC115,"")</f>
        <v/>
      </c>
    </row>
    <row r="116" spans="1:37" ht="18.75">
      <c r="A116" s="148">
        <v>3</v>
      </c>
      <c r="B116" s="234"/>
      <c r="C116" s="18" t="str">
        <f>+K114</f>
        <v/>
      </c>
      <c r="D116" s="29" t="str">
        <f>IF(E116&lt;&gt;"",":","")</f>
        <v/>
      </c>
      <c r="E116" s="19" t="str">
        <f>+I114</f>
        <v/>
      </c>
      <c r="F116" s="20" t="str">
        <f>+K115</f>
        <v/>
      </c>
      <c r="G116" s="21" t="str">
        <f t="shared" ref="G116:G121" si="163">IF(H116&lt;&gt;"",":","")</f>
        <v/>
      </c>
      <c r="H116" s="22" t="str">
        <f>+I115</f>
        <v/>
      </c>
      <c r="I116" s="37"/>
      <c r="J116" s="38"/>
      <c r="K116" s="39"/>
      <c r="L116" s="20" t="str">
        <f>IF('Gr 11'!$P$11&lt;&gt;"",'Gr 11'!$P$11,"")</f>
        <v/>
      </c>
      <c r="M116" s="21" t="str">
        <f>IF($N$6&lt;&gt;"",":","")</f>
        <v>:</v>
      </c>
      <c r="N116" s="22" t="str">
        <f>IF('Gr 11'!$N$11&lt;&gt;"",'Gr 11'!$N$11,"")</f>
        <v/>
      </c>
      <c r="O116" s="20" t="str">
        <f>IF('Gr 11'!$E$11&lt;&gt;"",'Gr 11'!$E$11,"")</f>
        <v/>
      </c>
      <c r="P116" s="21" t="str">
        <f>IF(Q116&lt;&gt;"",":","")</f>
        <v/>
      </c>
      <c r="Q116" s="22" t="str">
        <f>IF('Gr 11'!$G$11&lt;&gt;"",'Gr 11'!$G$11,"")</f>
        <v/>
      </c>
      <c r="R116" s="20" t="str">
        <f>IF('Gr 11'!$E$6&lt;&gt;"",'Gr 11'!$E$6,"")</f>
        <v/>
      </c>
      <c r="S116" s="21" t="str">
        <f>IF(T116&lt;&gt;"",":","")</f>
        <v/>
      </c>
      <c r="T116" s="22" t="str">
        <f>IF('Gr 11'!$G$6&lt;&gt;"",'Gr 11'!$G$6,"")</f>
        <v/>
      </c>
      <c r="U116" s="20" t="str">
        <f>IF('Gr 11'!$E$21&lt;&gt;"",'Gr 11'!$E$21,"")</f>
        <v/>
      </c>
      <c r="V116" s="21" t="str">
        <f t="shared" si="155"/>
        <v/>
      </c>
      <c r="W116" s="22" t="str">
        <f>IF('Gr 11'!$G$21&lt;&gt;"",'Gr 11'!$G$21,"")</f>
        <v/>
      </c>
      <c r="X116" s="20" t="str">
        <f>IF('Gr 11'!$E$16&lt;&gt;"",'Gr 11'!$E$16,"")</f>
        <v/>
      </c>
      <c r="Y116" s="21" t="str">
        <f t="shared" si="156"/>
        <v/>
      </c>
      <c r="Z116" s="22" t="str">
        <f>IF('Gr 11'!$G$16&lt;&gt;"",'Gr 11'!$G$16,"")</f>
        <v/>
      </c>
      <c r="AA116" s="150">
        <f t="shared" si="158"/>
        <v>0</v>
      </c>
      <c r="AB116" s="151" t="str">
        <f t="shared" si="159"/>
        <v>:</v>
      </c>
      <c r="AC116" s="152">
        <f t="shared" si="160"/>
        <v>0</v>
      </c>
      <c r="AD116" s="153">
        <f t="shared" si="161"/>
        <v>0</v>
      </c>
      <c r="AE116" s="151" t="s">
        <v>11</v>
      </c>
      <c r="AF116" s="151">
        <f t="shared" si="162"/>
        <v>0</v>
      </c>
      <c r="AG116" s="28" t="str">
        <f>IF(AA116+AC116&gt;0,RANK(sonuc!AI116,sonuc!AI$114:AI$121),"")</f>
        <v/>
      </c>
      <c r="AH116" s="156" t="e">
        <f>#REF!</f>
        <v>#REF!</v>
      </c>
      <c r="AI116" s="155">
        <f>(sonuc!AA116*1000+sonuc!AC116*200+(sonuc!AD116-sonuc!AF116)*20)</f>
        <v>0</v>
      </c>
      <c r="AJ116" s="109" t="str">
        <f>IF(AA116+AC116&gt;0,sonuc!AA116+sonuc!AC116,"")</f>
        <v/>
      </c>
      <c r="AK116" s="147"/>
    </row>
    <row r="117" spans="1:37" ht="18.75">
      <c r="A117" s="148">
        <v>4</v>
      </c>
      <c r="B117" s="234"/>
      <c r="C117" s="18" t="str">
        <f>+N114</f>
        <v/>
      </c>
      <c r="D117" s="21" t="str">
        <f>IF(E117&lt;&gt;"",":","")</f>
        <v/>
      </c>
      <c r="E117" s="19" t="str">
        <f>+L114</f>
        <v/>
      </c>
      <c r="F117" s="18" t="str">
        <f>+N115</f>
        <v/>
      </c>
      <c r="G117" s="21" t="str">
        <f t="shared" si="163"/>
        <v/>
      </c>
      <c r="H117" s="19" t="str">
        <f>+L115</f>
        <v/>
      </c>
      <c r="I117" s="18" t="str">
        <f>+N116</f>
        <v/>
      </c>
      <c r="J117" s="21" t="str">
        <f t="shared" ref="J117:J121" si="164">IF(K117&lt;&gt;"",":","")</f>
        <v/>
      </c>
      <c r="K117" s="19" t="str">
        <f>+L116</f>
        <v/>
      </c>
      <c r="L117" s="37"/>
      <c r="M117" s="38"/>
      <c r="N117" s="39"/>
      <c r="O117" s="20" t="str">
        <f>IF('Gr 11'!$E$7&lt;&gt;"",'Gr 11'!$E$7,"")</f>
        <v/>
      </c>
      <c r="P117" s="21" t="str">
        <f>IF(Q117&lt;&gt;"",":","")</f>
        <v/>
      </c>
      <c r="Q117" s="22" t="str">
        <f>IF('Gr 11'!$G$7&lt;&gt;"",'Gr 11'!$G$7,"")</f>
        <v/>
      </c>
      <c r="R117" s="20" t="str">
        <f>IF('Gr 11'!$E$22&lt;&gt;"",'Gr 11'!$E$22,"")</f>
        <v/>
      </c>
      <c r="S117" s="21" t="str">
        <f>IF(T117&lt;&gt;"",":","")</f>
        <v/>
      </c>
      <c r="T117" s="22" t="str">
        <f>IF('Gr 11'!$G$22&lt;&gt;"",'Gr 11'!$G$22,"")</f>
        <v/>
      </c>
      <c r="U117" s="20" t="str">
        <f>IF('Gr 11'!$E$17&lt;&gt;"",'Gr 11'!$E$17,"")</f>
        <v/>
      </c>
      <c r="V117" s="21" t="str">
        <f t="shared" si="155"/>
        <v/>
      </c>
      <c r="W117" s="22" t="str">
        <f>IF('Gr 11'!$G$17&lt;&gt;"",'Gr 11'!$G$17,"")</f>
        <v/>
      </c>
      <c r="X117" s="20" t="str">
        <f>IF('Gr 11'!$E$12&lt;&gt;"",'Gr 11'!$E$12,"")</f>
        <v/>
      </c>
      <c r="Y117" s="21" t="str">
        <f t="shared" si="156"/>
        <v/>
      </c>
      <c r="Z117" s="22" t="str">
        <f>IF('Gr 11'!$G$12&lt;&gt;"",'Gr 11'!$G$12,"")</f>
        <v/>
      </c>
      <c r="AA117" s="150">
        <f t="shared" si="158"/>
        <v>0</v>
      </c>
      <c r="AB117" s="151" t="str">
        <f t="shared" si="159"/>
        <v>:</v>
      </c>
      <c r="AC117" s="152">
        <f t="shared" si="160"/>
        <v>0</v>
      </c>
      <c r="AD117" s="153">
        <f t="shared" si="161"/>
        <v>0</v>
      </c>
      <c r="AE117" s="151" t="s">
        <v>11</v>
      </c>
      <c r="AF117" s="151">
        <f t="shared" si="162"/>
        <v>0</v>
      </c>
      <c r="AG117" s="28" t="str">
        <f>IF(AA117+AC117&gt;0,RANK(sonuc!AI117,sonuc!AI$114:AI$121),"")</f>
        <v/>
      </c>
      <c r="AH117" s="156" t="e">
        <f>#REF!</f>
        <v>#REF!</v>
      </c>
      <c r="AI117" s="155">
        <f>(sonuc!AA117*1000+sonuc!AC117*200+(sonuc!AD117-sonuc!AF117)*20)</f>
        <v>0</v>
      </c>
      <c r="AJ117" s="109" t="str">
        <f>IF(AA117+AC117&gt;0,sonuc!AA117+sonuc!AC117,"")</f>
        <v/>
      </c>
      <c r="AK117" s="147"/>
    </row>
    <row r="118" spans="1:37" ht="18.75">
      <c r="A118" s="148">
        <v>5</v>
      </c>
      <c r="B118" s="234"/>
      <c r="C118" s="18" t="str">
        <f>+Q114</f>
        <v/>
      </c>
      <c r="D118" s="30" t="str">
        <f t="shared" ref="D118:D121" si="165">IF(E118&lt;&gt;"",":","")</f>
        <v/>
      </c>
      <c r="E118" s="19" t="str">
        <f>+O114</f>
        <v/>
      </c>
      <c r="F118" s="20" t="str">
        <f>+Q115</f>
        <v/>
      </c>
      <c r="G118" s="21" t="str">
        <f t="shared" si="163"/>
        <v/>
      </c>
      <c r="H118" s="22" t="str">
        <f>+O115</f>
        <v/>
      </c>
      <c r="I118" s="20" t="str">
        <f>+Q116</f>
        <v/>
      </c>
      <c r="J118" s="21" t="str">
        <f t="shared" si="164"/>
        <v/>
      </c>
      <c r="K118" s="19" t="str">
        <f>+O116</f>
        <v/>
      </c>
      <c r="L118" s="20" t="str">
        <f>+Q117</f>
        <v/>
      </c>
      <c r="M118" s="21" t="str">
        <f t="shared" ref="M118:M121" si="166">IF(N118&lt;&gt;"",":","")</f>
        <v/>
      </c>
      <c r="N118" s="22" t="str">
        <f>+O117</f>
        <v/>
      </c>
      <c r="O118" s="37"/>
      <c r="P118" s="38"/>
      <c r="Q118" s="39"/>
      <c r="R118" s="20" t="str">
        <f>IF('Gr 11'!$N$7&lt;&gt;"",'Gr 11'!$N$7,"")</f>
        <v/>
      </c>
      <c r="S118" s="21" t="str">
        <f>IF(T118&lt;&gt;"",":","")</f>
        <v/>
      </c>
      <c r="T118" s="22" t="str">
        <f>IF('Gr 11'!$P$7&lt;&gt;"",'Gr 11'!$P$7,"")</f>
        <v/>
      </c>
      <c r="U118" s="20" t="str">
        <f>IF('Gr 11'!$P$12&lt;&gt;"",'Gr 11'!$P$12,"")</f>
        <v/>
      </c>
      <c r="V118" s="21" t="str">
        <f t="shared" si="155"/>
        <v/>
      </c>
      <c r="W118" s="22" t="str">
        <f>IF('Gr 11'!$N$12&lt;&gt;"",'Gr 11'!$N$12,"")</f>
        <v/>
      </c>
      <c r="X118" s="20" t="str">
        <f>IF('Gr 11'!$P$16&lt;&gt;"",'Gr 11'!$P$16,"")</f>
        <v/>
      </c>
      <c r="Y118" s="21" t="str">
        <f t="shared" si="156"/>
        <v/>
      </c>
      <c r="Z118" s="22" t="str">
        <f>IF('Gr 11'!$N$16&lt;&gt;"",'Gr 11'!$N$16,"")</f>
        <v/>
      </c>
      <c r="AA118" s="150">
        <f t="shared" si="158"/>
        <v>0</v>
      </c>
      <c r="AB118" s="151" t="str">
        <f t="shared" si="159"/>
        <v>:</v>
      </c>
      <c r="AC118" s="152">
        <f t="shared" si="160"/>
        <v>0</v>
      </c>
      <c r="AD118" s="153">
        <f t="shared" si="161"/>
        <v>0</v>
      </c>
      <c r="AE118" s="151" t="s">
        <v>11</v>
      </c>
      <c r="AF118" s="151">
        <f t="shared" si="162"/>
        <v>0</v>
      </c>
      <c r="AG118" s="28" t="str">
        <f>IF(AA118+AC118&gt;0,RANK(sonuc!AI118,sonuc!AI$114:AI$121),"")</f>
        <v/>
      </c>
      <c r="AH118" s="156" t="e">
        <f>#REF!</f>
        <v>#REF!</v>
      </c>
      <c r="AI118" s="155">
        <f>(sonuc!AA118*1000+sonuc!AC118*200+(sonuc!AD118-sonuc!AF118)*20)</f>
        <v>0</v>
      </c>
      <c r="AJ118" s="109" t="str">
        <f>IF(AA118+AC118&gt;0,sonuc!AA118+sonuc!AC118,"")</f>
        <v/>
      </c>
      <c r="AK118" s="147"/>
    </row>
    <row r="119" spans="1:37" ht="18.75">
      <c r="A119" s="148">
        <v>6</v>
      </c>
      <c r="B119" s="211"/>
      <c r="C119" s="18" t="str">
        <f>+T114</f>
        <v/>
      </c>
      <c r="D119" s="21" t="str">
        <f t="shared" si="165"/>
        <v/>
      </c>
      <c r="E119" s="19" t="str">
        <f>+R114</f>
        <v/>
      </c>
      <c r="F119" s="18" t="str">
        <f>+T115</f>
        <v/>
      </c>
      <c r="G119" s="21" t="str">
        <f t="shared" si="163"/>
        <v/>
      </c>
      <c r="H119" s="19" t="str">
        <f>+R115</f>
        <v/>
      </c>
      <c r="I119" s="18" t="str">
        <f>+T116</f>
        <v/>
      </c>
      <c r="J119" s="21" t="str">
        <f t="shared" si="164"/>
        <v/>
      </c>
      <c r="K119" s="19" t="str">
        <f>+R116</f>
        <v/>
      </c>
      <c r="L119" s="18" t="str">
        <f>+T117</f>
        <v/>
      </c>
      <c r="M119" s="21" t="str">
        <f>IF(N119&lt;&gt;"",":","")</f>
        <v/>
      </c>
      <c r="N119" s="19" t="str">
        <f>+R117</f>
        <v/>
      </c>
      <c r="O119" s="18" t="str">
        <f>+T118</f>
        <v/>
      </c>
      <c r="P119" s="21" t="str">
        <f t="shared" ref="P119:P121" si="167">IF(Q119&lt;&gt;"",":","")</f>
        <v/>
      </c>
      <c r="Q119" s="19" t="str">
        <f>+R118</f>
        <v/>
      </c>
      <c r="R119" s="37"/>
      <c r="S119" s="38"/>
      <c r="T119" s="39"/>
      <c r="U119" s="20" t="str">
        <f>IF('Gr 11'!$P$17&lt;&gt;"",'Gr 11'!$P$17,"")</f>
        <v/>
      </c>
      <c r="V119" s="21" t="str">
        <f t="shared" si="155"/>
        <v/>
      </c>
      <c r="W119" s="22" t="str">
        <f>IF('Gr 11'!$N$17&lt;&gt;"",'Gr 11'!$N$17,"")</f>
        <v/>
      </c>
      <c r="X119" s="20" t="str">
        <f>IF('Gr 11'!$P$10&lt;&gt;"",'Gr 11'!$P$10,"")</f>
        <v/>
      </c>
      <c r="Y119" s="21" t="str">
        <f t="shared" si="156"/>
        <v/>
      </c>
      <c r="Z119" s="22" t="str">
        <f>IF('Gr 11'!$N$10&lt;&gt;"",'Gr 11'!$N$10,"")</f>
        <v/>
      </c>
      <c r="AA119" s="150">
        <f t="shared" si="158"/>
        <v>0</v>
      </c>
      <c r="AB119" s="151" t="str">
        <f t="shared" si="159"/>
        <v>:</v>
      </c>
      <c r="AC119" s="152">
        <f t="shared" si="160"/>
        <v>0</v>
      </c>
      <c r="AD119" s="153">
        <f t="shared" si="161"/>
        <v>0</v>
      </c>
      <c r="AE119" s="151" t="s">
        <v>11</v>
      </c>
      <c r="AF119" s="151">
        <f t="shared" si="162"/>
        <v>0</v>
      </c>
      <c r="AG119" s="28" t="str">
        <f>IF(AA119+AC119&gt;0,RANK(sonuc!AI119,sonuc!AI$114:AI$121),"")</f>
        <v/>
      </c>
      <c r="AH119" s="156" t="e">
        <f>#REF!</f>
        <v>#REF!</v>
      </c>
      <c r="AI119" s="155">
        <f>(sonuc!AA119*1000+sonuc!AC119*200+(sonuc!AD119-sonuc!AF119)*20)</f>
        <v>0</v>
      </c>
      <c r="AJ119" s="109" t="str">
        <f>IF(AA119+AC119&gt;0,sonuc!AA119+sonuc!AC119,"")</f>
        <v/>
      </c>
    </row>
    <row r="120" spans="1:37" ht="18.75">
      <c r="A120" s="148">
        <v>7</v>
      </c>
      <c r="B120" s="211"/>
      <c r="C120" s="18" t="str">
        <f>+W114</f>
        <v/>
      </c>
      <c r="D120" s="30" t="str">
        <f t="shared" si="165"/>
        <v/>
      </c>
      <c r="E120" s="19" t="str">
        <f>+U114</f>
        <v/>
      </c>
      <c r="F120" s="20" t="str">
        <f>+W115</f>
        <v/>
      </c>
      <c r="G120" s="21" t="str">
        <f t="shared" si="163"/>
        <v/>
      </c>
      <c r="H120" s="22" t="str">
        <f>+U115</f>
        <v/>
      </c>
      <c r="I120" s="20" t="str">
        <f>+W116</f>
        <v/>
      </c>
      <c r="J120" s="21" t="str">
        <f t="shared" si="164"/>
        <v/>
      </c>
      <c r="K120" s="22" t="str">
        <f>+U116</f>
        <v/>
      </c>
      <c r="L120" s="20" t="str">
        <f>+W117</f>
        <v/>
      </c>
      <c r="M120" s="21" t="str">
        <f t="shared" si="166"/>
        <v/>
      </c>
      <c r="N120" s="22" t="str">
        <f>+U117</f>
        <v/>
      </c>
      <c r="O120" s="20" t="str">
        <f>+W118</f>
        <v/>
      </c>
      <c r="P120" s="21" t="str">
        <f t="shared" si="167"/>
        <v/>
      </c>
      <c r="Q120" s="22" t="str">
        <f>+U118</f>
        <v/>
      </c>
      <c r="R120" s="20" t="str">
        <f>+W119</f>
        <v/>
      </c>
      <c r="S120" s="21" t="str">
        <f t="shared" ref="S120:S121" si="168">IF(T120&lt;&gt;"",":","")</f>
        <v/>
      </c>
      <c r="T120" s="22" t="str">
        <f>+U119</f>
        <v/>
      </c>
      <c r="U120" s="37"/>
      <c r="V120" s="38"/>
      <c r="W120" s="39"/>
      <c r="X120" s="20" t="str">
        <f>IF('Gr 11'!$P$6&lt;&gt;"",'Gr 11'!$P$6,"")</f>
        <v/>
      </c>
      <c r="Y120" s="21" t="str">
        <f t="shared" si="156"/>
        <v/>
      </c>
      <c r="Z120" s="22" t="str">
        <f>IF('Gr 11'!$N$6&lt;&gt;"",'Gr 11'!$N$6,"")</f>
        <v/>
      </c>
      <c r="AA120" s="150">
        <f t="shared" si="158"/>
        <v>0</v>
      </c>
      <c r="AB120" s="151" t="str">
        <f t="shared" si="159"/>
        <v>:</v>
      </c>
      <c r="AC120" s="152">
        <f t="shared" si="160"/>
        <v>0</v>
      </c>
      <c r="AD120" s="153">
        <f t="shared" si="161"/>
        <v>0</v>
      </c>
      <c r="AE120" s="151" t="s">
        <v>11</v>
      </c>
      <c r="AF120" s="151">
        <f t="shared" si="162"/>
        <v>0</v>
      </c>
      <c r="AG120" s="28" t="str">
        <f>IF(AA120+AC120&gt;0,RANK(sonuc!AI120,sonuc!AI$114:AI$121),"")</f>
        <v/>
      </c>
      <c r="AH120" s="156" t="e">
        <f>#REF!</f>
        <v>#REF!</v>
      </c>
      <c r="AI120" s="155">
        <f>(sonuc!AA120*1000+sonuc!AC120*200+(sonuc!AD120-sonuc!AF120)*20)</f>
        <v>0</v>
      </c>
      <c r="AJ120" s="109" t="str">
        <f>IF(AA120+AC120&gt;0,sonuc!AA120+sonuc!AC120,"")</f>
        <v/>
      </c>
    </row>
    <row r="121" spans="1:37" ht="19.5" thickBot="1">
      <c r="A121" s="216">
        <v>8</v>
      </c>
      <c r="B121" s="215"/>
      <c r="C121" s="217" t="str">
        <f>+Z114</f>
        <v/>
      </c>
      <c r="D121" s="218" t="str">
        <f t="shared" si="165"/>
        <v/>
      </c>
      <c r="E121" s="219" t="str">
        <f>+X114</f>
        <v/>
      </c>
      <c r="F121" s="217" t="str">
        <f>+Z115</f>
        <v/>
      </c>
      <c r="G121" s="218" t="str">
        <f t="shared" si="163"/>
        <v/>
      </c>
      <c r="H121" s="219" t="str">
        <f>+X115</f>
        <v/>
      </c>
      <c r="I121" s="217" t="str">
        <f>+Z116</f>
        <v/>
      </c>
      <c r="J121" s="218" t="str">
        <f t="shared" si="164"/>
        <v/>
      </c>
      <c r="K121" s="219" t="str">
        <f>+X116</f>
        <v/>
      </c>
      <c r="L121" s="217" t="str">
        <f>+Z117</f>
        <v/>
      </c>
      <c r="M121" s="218" t="str">
        <f t="shared" si="166"/>
        <v/>
      </c>
      <c r="N121" s="219" t="str">
        <f>+X117</f>
        <v/>
      </c>
      <c r="O121" s="217" t="str">
        <f>+Z118</f>
        <v/>
      </c>
      <c r="P121" s="218" t="str">
        <f t="shared" si="167"/>
        <v/>
      </c>
      <c r="Q121" s="219" t="str">
        <f>+X118</f>
        <v/>
      </c>
      <c r="R121" s="217" t="str">
        <f>+Z119</f>
        <v/>
      </c>
      <c r="S121" s="218" t="str">
        <f t="shared" si="168"/>
        <v/>
      </c>
      <c r="T121" s="219" t="str">
        <f>+X119</f>
        <v/>
      </c>
      <c r="U121" s="217" t="str">
        <f>+Z120</f>
        <v/>
      </c>
      <c r="V121" s="218" t="str">
        <f>IF(W121&lt;&gt;"",":","")</f>
        <v/>
      </c>
      <c r="W121" s="219" t="str">
        <f>+X120</f>
        <v/>
      </c>
      <c r="X121" s="220"/>
      <c r="Y121" s="221"/>
      <c r="Z121" s="222"/>
      <c r="AA121" s="223">
        <f t="shared" si="158"/>
        <v>0</v>
      </c>
      <c r="AB121" s="224" t="str">
        <f t="shared" si="159"/>
        <v>:</v>
      </c>
      <c r="AC121" s="225">
        <f t="shared" si="160"/>
        <v>0</v>
      </c>
      <c r="AD121" s="226">
        <f t="shared" si="161"/>
        <v>0</v>
      </c>
      <c r="AE121" s="224" t="s">
        <v>11</v>
      </c>
      <c r="AF121" s="224">
        <f t="shared" si="162"/>
        <v>0</v>
      </c>
      <c r="AG121" s="227" t="str">
        <f>IF(AA121+AC121&gt;0,RANK(sonuc!AI121,sonuc!AI$114:AI$121),"")</f>
        <v/>
      </c>
      <c r="AH121" s="228" t="e">
        <f>#REF!</f>
        <v>#REF!</v>
      </c>
      <c r="AI121" s="229">
        <f>(sonuc!AA121*1000+sonuc!AC121*200+(sonuc!AD121-sonuc!AF121)*20)</f>
        <v>0</v>
      </c>
      <c r="AJ121" s="109" t="str">
        <f>IF(AA121+AC121&gt;0,sonuc!AA121+sonuc!AC121,"")</f>
        <v/>
      </c>
    </row>
    <row r="122" spans="1:37" ht="19.5" thickBot="1">
      <c r="A122" s="293" t="s">
        <v>32</v>
      </c>
      <c r="B122" s="294"/>
      <c r="C122" s="294"/>
      <c r="D122" s="294"/>
      <c r="E122" s="294"/>
      <c r="F122" s="294"/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  <c r="X122" s="294"/>
      <c r="Y122" s="294"/>
      <c r="Z122" s="294"/>
      <c r="AA122" s="294"/>
      <c r="AB122" s="294"/>
      <c r="AC122" s="294"/>
      <c r="AD122" s="294"/>
      <c r="AE122" s="294"/>
      <c r="AF122" s="294"/>
      <c r="AG122" s="294"/>
      <c r="AH122" s="294"/>
      <c r="AI122" s="295"/>
      <c r="AJ122" s="109"/>
    </row>
    <row r="123" spans="1:37" ht="16.5" thickBot="1">
      <c r="A123" s="190" t="s">
        <v>0</v>
      </c>
      <c r="B123" s="191" t="s">
        <v>1</v>
      </c>
      <c r="C123" s="306">
        <v>1</v>
      </c>
      <c r="D123" s="307"/>
      <c r="E123" s="308"/>
      <c r="F123" s="306">
        <v>2</v>
      </c>
      <c r="G123" s="307"/>
      <c r="H123" s="308"/>
      <c r="I123" s="306">
        <v>3</v>
      </c>
      <c r="J123" s="307"/>
      <c r="K123" s="308"/>
      <c r="L123" s="306">
        <v>4</v>
      </c>
      <c r="M123" s="307"/>
      <c r="N123" s="308"/>
      <c r="O123" s="306">
        <v>5</v>
      </c>
      <c r="P123" s="307"/>
      <c r="Q123" s="308"/>
      <c r="R123" s="306">
        <v>6</v>
      </c>
      <c r="S123" s="307"/>
      <c r="T123" s="308"/>
      <c r="U123" s="306">
        <v>7</v>
      </c>
      <c r="V123" s="307"/>
      <c r="W123" s="308"/>
      <c r="X123" s="306">
        <v>8</v>
      </c>
      <c r="Y123" s="307"/>
      <c r="Z123" s="308"/>
      <c r="AA123" s="312" t="s">
        <v>10</v>
      </c>
      <c r="AB123" s="313"/>
      <c r="AC123" s="315"/>
      <c r="AD123" s="312" t="s">
        <v>48</v>
      </c>
      <c r="AE123" s="313"/>
      <c r="AF123" s="314"/>
      <c r="AG123" s="192" t="s">
        <v>33</v>
      </c>
      <c r="AH123" s="193" t="e">
        <f>AH113</f>
        <v>#REF!</v>
      </c>
      <c r="AI123" s="194" t="s">
        <v>51</v>
      </c>
      <c r="AJ123" s="103" t="s">
        <v>52</v>
      </c>
    </row>
    <row r="124" spans="1:37" ht="18.75">
      <c r="A124" s="170">
        <v>1</v>
      </c>
      <c r="B124" s="171"/>
      <c r="C124" s="172"/>
      <c r="D124" s="173"/>
      <c r="E124" s="174"/>
      <c r="F124" s="175" t="str">
        <f>IF('Gr 12'!$N$9&lt;&gt;"",'Gr 12'!$N$9,"")</f>
        <v/>
      </c>
      <c r="G124" s="176" t="str">
        <f>IF(H124&lt;&gt;"",":","")</f>
        <v/>
      </c>
      <c r="H124" s="177" t="str">
        <f>IF('Gr 12'!$P$9&lt;&gt;"",'Gr 12'!$P$9,"")</f>
        <v/>
      </c>
      <c r="I124" s="175" t="str">
        <f>IF('Gr 12'!$N$14&lt;&gt;"",'Gr 12'!$N$14,"")</f>
        <v/>
      </c>
      <c r="J124" s="176" t="str">
        <f>IF(K124&lt;&gt;"",":","")</f>
        <v/>
      </c>
      <c r="K124" s="177" t="str">
        <f>IF('Gr 12'!$P$14&lt;&gt;"",'Gr 12'!$P$14,"")</f>
        <v/>
      </c>
      <c r="L124" s="175" t="str">
        <f>IF('Gr 12'!$N$4&lt;&gt;"",'Gr 12'!$N$4,"")</f>
        <v/>
      </c>
      <c r="M124" s="176" t="str">
        <f>IF($N$4&lt;&gt;"",":","")</f>
        <v>:</v>
      </c>
      <c r="N124" s="177" t="str">
        <f>IF('Gr 12'!$P$4&lt;&gt;"",'Gr 12'!$P$4,"")</f>
        <v/>
      </c>
      <c r="O124" s="175" t="str">
        <f>IF('Gr 12'!$E$19&lt;&gt;"",'Gr 12'!$E$19,"")</f>
        <v/>
      </c>
      <c r="P124" s="176" t="str">
        <f>IF(Q124&lt;&gt;"",":","")</f>
        <v/>
      </c>
      <c r="Q124" s="177" t="str">
        <f>IF('Gr 12'!$G$19&lt;&gt;"",'Gr 12'!$G$19,"")</f>
        <v/>
      </c>
      <c r="R124" s="175" t="str">
        <f>IF('Gr 12'!$E$14&lt;&gt;"",'Gr 12'!$E$14,"")</f>
        <v/>
      </c>
      <c r="S124" s="176" t="str">
        <f>IF(T124&lt;&gt;"",":","")</f>
        <v/>
      </c>
      <c r="T124" s="177" t="str">
        <f>IF('Gr 12'!$G$14&lt;&gt;"",'Gr 12'!$G$14,"")</f>
        <v/>
      </c>
      <c r="U124" s="175" t="str">
        <f>IF('Gr 12'!$E$9&lt;&gt;"",'Gr 12'!$E$9,"")</f>
        <v/>
      </c>
      <c r="V124" s="176" t="str">
        <f t="shared" ref="V124:V129" si="169">IF(W124&lt;&gt;"",":","")</f>
        <v/>
      </c>
      <c r="W124" s="177" t="str">
        <f>IF('Gr 12'!$G$9&lt;&gt;"",'Gr 12'!$G$9,"")</f>
        <v/>
      </c>
      <c r="X124" s="175" t="str">
        <f>IF('Gr 12'!$E$4&lt;&gt;"",'Gr 12'!$E$4,"")</f>
        <v/>
      </c>
      <c r="Y124" s="176" t="str">
        <f t="shared" ref="Y124:Y130" si="170">IF(Z124&lt;&gt;"",":","")</f>
        <v/>
      </c>
      <c r="Z124" s="177" t="str">
        <f>IF('Gr 12'!$G$4&lt;&gt;"",'Gr 12'!$G$4,"")</f>
        <v/>
      </c>
      <c r="AA124" s="178">
        <f>IF(C124&gt;E124,1)+IF(F124&gt;H124,1)+IF(I124&gt;K124,1)+IF(L124&gt;N124,1)+IF(O124&gt;Q124,1)+IF(R124&gt;T124,1)+IF(U124&gt;W124,1)+IF(X124&gt;Z124,1)</f>
        <v>0</v>
      </c>
      <c r="AB124" s="179" t="str">
        <f t="shared" ref="AB124" si="171">IF(AC124&lt;&gt;"",":","")</f>
        <v>:</v>
      </c>
      <c r="AC124" s="180">
        <f>IF(E124&gt;C124,1)+IF(H124&gt;F124,1)+IF(K124&gt;I124,1)+IF(N124&gt;L124,1)+IF(Q124&gt;O124,1)+IF(T124&gt;R124,1)+IF(W124&gt;U124,1)+IF(Z124&gt;X124,1)</f>
        <v>0</v>
      </c>
      <c r="AD124" s="181">
        <f>SUM(C124,F124,I124,L124,O124,R124,U124,X124)</f>
        <v>0</v>
      </c>
      <c r="AE124" s="179" t="s">
        <v>11</v>
      </c>
      <c r="AF124" s="179">
        <f>SUM(E124,H124,K124,N124,Q124,T124,W124,Z124)</f>
        <v>0</v>
      </c>
      <c r="AG124" s="182" t="str">
        <f>IF(AA124+AC124&gt;0,RANK(sonuc!AI124,sonuc!AI$124:AI$131),"")</f>
        <v/>
      </c>
      <c r="AH124" s="189" t="e">
        <f>#REF!</f>
        <v>#REF!</v>
      </c>
      <c r="AI124" s="184">
        <f>(sonuc!AA124*1000+sonuc!AC124*200+(sonuc!AD124-sonuc!AF124)*20)</f>
        <v>0</v>
      </c>
      <c r="AJ124" s="109" t="str">
        <f>IF(AA124+AC124&gt;0,sonuc!AA124+sonuc!AC124,"")</f>
        <v/>
      </c>
    </row>
    <row r="125" spans="1:37" ht="18.75">
      <c r="A125" s="148">
        <v>2</v>
      </c>
      <c r="B125" s="149"/>
      <c r="C125" s="18" t="str">
        <f>+H124</f>
        <v/>
      </c>
      <c r="D125" s="21" t="str">
        <f>IF(E125&lt;&gt;"",":","")</f>
        <v/>
      </c>
      <c r="E125" s="19" t="str">
        <f>+F124</f>
        <v/>
      </c>
      <c r="F125" s="37"/>
      <c r="G125" s="38"/>
      <c r="H125" s="39"/>
      <c r="I125" s="20" t="str">
        <f>IF('Gr 12'!$N$5&lt;&gt;"",'Gr 12'!$N$5,"")</f>
        <v/>
      </c>
      <c r="J125" s="21" t="str">
        <f>IF(K125&lt;&gt;"",":","")</f>
        <v/>
      </c>
      <c r="K125" s="22" t="str">
        <f>IF('Gr 12'!$P$5&lt;&gt;"",'Gr 12'!$P$5,"")</f>
        <v/>
      </c>
      <c r="L125" s="20" t="str">
        <f>IF('Gr 12'!$N$15&lt;&gt;"",'Gr 12'!$N$15,"")</f>
        <v/>
      </c>
      <c r="M125" s="21" t="str">
        <f>IF($N$5&lt;&gt;"",":","")</f>
        <v>:</v>
      </c>
      <c r="N125" s="22" t="str">
        <f>IF('Gr 12'!$P$15&lt;&gt;"",'Gr 12'!$P$15,"")</f>
        <v/>
      </c>
      <c r="O125" s="20" t="str">
        <f>IF('Gr 12'!$E$15&lt;&gt;"",'Gr 12'!$E$15,"")</f>
        <v/>
      </c>
      <c r="P125" s="21" t="str">
        <f>IF(Q125&lt;&gt;"",":","")</f>
        <v/>
      </c>
      <c r="Q125" s="22" t="str">
        <f>IF('Gr 12'!$G$15&lt;&gt;"",'Gr 12'!$G$15,"")</f>
        <v/>
      </c>
      <c r="R125" s="20" t="str">
        <f>IF('Gr 12'!$E$10&lt;&gt;"",'Gr 12'!$E$10,"")</f>
        <v/>
      </c>
      <c r="S125" s="21" t="str">
        <f>IF(T125&lt;&gt;"",":","")</f>
        <v/>
      </c>
      <c r="T125" s="22" t="str">
        <f>IF('Gr 12'!$G$10&lt;&gt;"",'Gr 12'!$G$10,"")</f>
        <v/>
      </c>
      <c r="U125" s="20" t="str">
        <f>IF('Gr 12'!$E$5&lt;&gt;"",'Gr 12'!$E$5,"")</f>
        <v/>
      </c>
      <c r="V125" s="21" t="str">
        <f t="shared" si="169"/>
        <v/>
      </c>
      <c r="W125" s="22" t="str">
        <f>IF('Gr 12'!$G$5&lt;&gt;"",'Gr 12'!$G$5,"")</f>
        <v/>
      </c>
      <c r="X125" s="20" t="str">
        <f>IF('Gr 12'!$E$20&lt;&gt;"",'Gr 12'!$E$20,"")</f>
        <v/>
      </c>
      <c r="Y125" s="21" t="str">
        <f t="shared" si="170"/>
        <v/>
      </c>
      <c r="Z125" s="22" t="str">
        <f>IF('Gr 12'!$G$20&lt;&gt;"",'Gr 12'!$G$20,"")</f>
        <v/>
      </c>
      <c r="AA125" s="150">
        <f t="shared" ref="AA125:AA131" si="172">IF(C125&gt;E125,1)+IF(F125&gt;H125,1)+IF(I125&gt;K125,1)+IF(L125&gt;N125,1)+IF(O125&gt;Q125,1)+IF(R125&gt;T125,1)+IF(U125&gt;W125,1)+IF(X125&gt;Z125,1)</f>
        <v>0</v>
      </c>
      <c r="AB125" s="151" t="str">
        <f t="shared" ref="AB125:AB131" si="173">IF(AC125&lt;&gt;"",":","")</f>
        <v>:</v>
      </c>
      <c r="AC125" s="152">
        <f t="shared" ref="AC125:AC131" si="174">IF(E125&gt;C125,1)+IF(H125&gt;F125,1)+IF(K125&gt;I125,1)+IF(N125&gt;L125,1)+IF(Q125&gt;O125,1)+IF(T125&gt;R125,1)+IF(W125&gt;U125,1)+IF(Z125&gt;X125,1)</f>
        <v>0</v>
      </c>
      <c r="AD125" s="153">
        <f t="shared" ref="AD125:AD131" si="175">SUM(C125,F125,I125,L125,O125,R125,U125,X125)</f>
        <v>0</v>
      </c>
      <c r="AE125" s="151" t="s">
        <v>11</v>
      </c>
      <c r="AF125" s="151">
        <f t="shared" ref="AF125:AF131" si="176">SUM(E125,H125,K125,N125,Q125,T125,W125,Z125)</f>
        <v>0</v>
      </c>
      <c r="AG125" s="28" t="str">
        <f>IF(AA125+AC125&gt;0,RANK(sonuc!AI125,sonuc!AI$124:AI$131),"")</f>
        <v/>
      </c>
      <c r="AH125" s="156" t="e">
        <f>#REF!</f>
        <v>#REF!</v>
      </c>
      <c r="AI125" s="155">
        <f>(sonuc!AA125*1000+sonuc!AC125*200+(sonuc!AD125-sonuc!AF125)*20)</f>
        <v>0</v>
      </c>
      <c r="AJ125" s="109" t="str">
        <f>IF(AA125+AC125&gt;0,sonuc!AA125+sonuc!AC125,"")</f>
        <v/>
      </c>
    </row>
    <row r="126" spans="1:37" ht="18.75">
      <c r="A126" s="148">
        <v>3</v>
      </c>
      <c r="B126" s="149"/>
      <c r="C126" s="18" t="str">
        <f>+K124</f>
        <v/>
      </c>
      <c r="D126" s="29" t="str">
        <f>IF(E126&lt;&gt;"",":","")</f>
        <v/>
      </c>
      <c r="E126" s="19" t="str">
        <f>+I124</f>
        <v/>
      </c>
      <c r="F126" s="20" t="str">
        <f>+K125</f>
        <v/>
      </c>
      <c r="G126" s="21" t="str">
        <f t="shared" ref="G126:G131" si="177">IF(H126&lt;&gt;"",":","")</f>
        <v/>
      </c>
      <c r="H126" s="22" t="str">
        <f>+I125</f>
        <v/>
      </c>
      <c r="I126" s="37"/>
      <c r="J126" s="38"/>
      <c r="K126" s="39"/>
      <c r="L126" s="20" t="str">
        <f>IF('Gr 12'!$P$11&lt;&gt;"",'Gr 12'!$P$11,"")</f>
        <v/>
      </c>
      <c r="M126" s="21" t="str">
        <f>IF($N$6&lt;&gt;"",":","")</f>
        <v>:</v>
      </c>
      <c r="N126" s="22" t="str">
        <f>IF('Gr 12'!$N$11&lt;&gt;"",'Gr 12'!$N$11,"")</f>
        <v/>
      </c>
      <c r="O126" s="20" t="str">
        <f>IF('Gr 12'!$E$11&lt;&gt;"",'Gr 12'!$E$11,"")</f>
        <v/>
      </c>
      <c r="P126" s="21" t="str">
        <f>IF(Q126&lt;&gt;"",":","")</f>
        <v/>
      </c>
      <c r="Q126" s="22" t="str">
        <f>IF('Gr 12'!$G$11&lt;&gt;"",'Gr 12'!$G$11,"")</f>
        <v/>
      </c>
      <c r="R126" s="20" t="str">
        <f>IF('Gr 12'!$E$6&lt;&gt;"",'Gr 12'!$E$6,"")</f>
        <v/>
      </c>
      <c r="S126" s="21" t="str">
        <f>IF(T126&lt;&gt;"",":","")</f>
        <v/>
      </c>
      <c r="T126" s="22" t="str">
        <f>IF('Gr 12'!$G$6&lt;&gt;"",'Gr 12'!$G$6,"")</f>
        <v/>
      </c>
      <c r="U126" s="20" t="str">
        <f>IF('Gr 12'!$E$21&lt;&gt;"",'Gr 12'!$E$21,"")</f>
        <v/>
      </c>
      <c r="V126" s="21" t="str">
        <f t="shared" si="169"/>
        <v/>
      </c>
      <c r="W126" s="22" t="str">
        <f>IF('Gr 12'!$G$21&lt;&gt;"",'Gr 12'!$G$21,"")</f>
        <v/>
      </c>
      <c r="X126" s="20" t="str">
        <f>IF('Gr 12'!$E$16&lt;&gt;"",'Gr 12'!$E$16,"")</f>
        <v/>
      </c>
      <c r="Y126" s="21" t="str">
        <f t="shared" si="170"/>
        <v/>
      </c>
      <c r="Z126" s="22" t="str">
        <f>IF('Gr 12'!$G$16&lt;&gt;"",'Gr 12'!$G$16,"")</f>
        <v/>
      </c>
      <c r="AA126" s="150">
        <f t="shared" si="172"/>
        <v>0</v>
      </c>
      <c r="AB126" s="151" t="str">
        <f t="shared" si="173"/>
        <v>:</v>
      </c>
      <c r="AC126" s="152">
        <f t="shared" si="174"/>
        <v>0</v>
      </c>
      <c r="AD126" s="153">
        <f t="shared" si="175"/>
        <v>0</v>
      </c>
      <c r="AE126" s="151" t="s">
        <v>11</v>
      </c>
      <c r="AF126" s="151">
        <f t="shared" si="176"/>
        <v>0</v>
      </c>
      <c r="AG126" s="28" t="str">
        <f>IF(AA126+AC126&gt;0,RANK(sonuc!AI126,sonuc!AI$124:AI$131),"")</f>
        <v/>
      </c>
      <c r="AH126" s="156" t="e">
        <f>#REF!</f>
        <v>#REF!</v>
      </c>
      <c r="AI126" s="155">
        <f>(sonuc!AA126*1000+sonuc!AC126*200+(sonuc!AD126-sonuc!AF126)*20)</f>
        <v>0</v>
      </c>
      <c r="AJ126" s="109" t="str">
        <f>IF(AA126+AC126&gt;0,sonuc!AA126+sonuc!AC126,"")</f>
        <v/>
      </c>
    </row>
    <row r="127" spans="1:37" ht="18.75">
      <c r="A127" s="148">
        <v>4</v>
      </c>
      <c r="B127" s="149"/>
      <c r="C127" s="18" t="str">
        <f>+N124</f>
        <v/>
      </c>
      <c r="D127" s="21" t="str">
        <f>IF(E127&lt;&gt;"",":","")</f>
        <v/>
      </c>
      <c r="E127" s="19" t="str">
        <f>+L124</f>
        <v/>
      </c>
      <c r="F127" s="18" t="str">
        <f>+N125</f>
        <v/>
      </c>
      <c r="G127" s="21" t="str">
        <f t="shared" si="177"/>
        <v/>
      </c>
      <c r="H127" s="19" t="str">
        <f>+L125</f>
        <v/>
      </c>
      <c r="I127" s="18" t="str">
        <f>+N126</f>
        <v/>
      </c>
      <c r="J127" s="21" t="str">
        <f t="shared" ref="J127:J131" si="178">IF(K127&lt;&gt;"",":","")</f>
        <v/>
      </c>
      <c r="K127" s="19" t="str">
        <f>+L126</f>
        <v/>
      </c>
      <c r="L127" s="37"/>
      <c r="M127" s="38"/>
      <c r="N127" s="39"/>
      <c r="O127" s="20" t="str">
        <f>IF('Gr 12'!$E$7&lt;&gt;"",'Gr 12'!$E$7,"")</f>
        <v/>
      </c>
      <c r="P127" s="21" t="str">
        <f>IF(Q127&lt;&gt;"",":","")</f>
        <v/>
      </c>
      <c r="Q127" s="22" t="str">
        <f>IF('Gr 12'!$G$7&lt;&gt;"",'Gr 12'!$G$7,"")</f>
        <v/>
      </c>
      <c r="R127" s="20" t="str">
        <f>IF('Gr 12'!$E$22&lt;&gt;"",'Gr 12'!$E$22,"")</f>
        <v/>
      </c>
      <c r="S127" s="21" t="str">
        <f>IF(T127&lt;&gt;"",":","")</f>
        <v/>
      </c>
      <c r="T127" s="22" t="str">
        <f>IF('Gr 12'!$G$22&lt;&gt;"",'Gr 12'!$G$22,"")</f>
        <v/>
      </c>
      <c r="U127" s="20" t="str">
        <f>IF('Gr 12'!$E$17&lt;&gt;"",'Gr 12'!$E$17,"")</f>
        <v/>
      </c>
      <c r="V127" s="21" t="str">
        <f t="shared" si="169"/>
        <v/>
      </c>
      <c r="W127" s="22" t="str">
        <f>IF('Gr 12'!$G$17&lt;&gt;"",'Gr 12'!$G$17,"")</f>
        <v/>
      </c>
      <c r="X127" s="20" t="str">
        <f>IF('Gr 12'!$E$12&lt;&gt;"",'Gr 12'!$E$12,"")</f>
        <v/>
      </c>
      <c r="Y127" s="21" t="str">
        <f t="shared" si="170"/>
        <v/>
      </c>
      <c r="Z127" s="22" t="str">
        <f>IF('Gr 12'!$G$12&lt;&gt;"",'Gr 12'!$G$12,"")</f>
        <v/>
      </c>
      <c r="AA127" s="150">
        <f t="shared" si="172"/>
        <v>0</v>
      </c>
      <c r="AB127" s="151" t="str">
        <f t="shared" si="173"/>
        <v>:</v>
      </c>
      <c r="AC127" s="152">
        <f t="shared" si="174"/>
        <v>0</v>
      </c>
      <c r="AD127" s="153">
        <f t="shared" si="175"/>
        <v>0</v>
      </c>
      <c r="AE127" s="151" t="s">
        <v>11</v>
      </c>
      <c r="AF127" s="151">
        <f t="shared" si="176"/>
        <v>0</v>
      </c>
      <c r="AG127" s="28" t="str">
        <f>IF(AA127+AC127&gt;0,RANK(sonuc!AI127,sonuc!AI$124:AI$131),"")</f>
        <v/>
      </c>
      <c r="AH127" s="156" t="e">
        <f>#REF!</f>
        <v>#REF!</v>
      </c>
      <c r="AI127" s="155">
        <f>(sonuc!AA127*1000+sonuc!AC127*200+(sonuc!AD127-sonuc!AF127)*20)</f>
        <v>0</v>
      </c>
      <c r="AJ127" s="109" t="str">
        <f>IF(AA127+AC127&gt;0,sonuc!AA127+sonuc!AC127,"")</f>
        <v/>
      </c>
    </row>
    <row r="128" spans="1:37" ht="18.75">
      <c r="A128" s="148">
        <v>5</v>
      </c>
      <c r="B128" s="149"/>
      <c r="C128" s="18" t="str">
        <f>+Q124</f>
        <v/>
      </c>
      <c r="D128" s="30" t="str">
        <f t="shared" ref="D128:D131" si="179">IF(E128&lt;&gt;"",":","")</f>
        <v/>
      </c>
      <c r="E128" s="19" t="str">
        <f>+O124</f>
        <v/>
      </c>
      <c r="F128" s="20" t="str">
        <f>+Q125</f>
        <v/>
      </c>
      <c r="G128" s="21" t="str">
        <f t="shared" si="177"/>
        <v/>
      </c>
      <c r="H128" s="22" t="str">
        <f>+O125</f>
        <v/>
      </c>
      <c r="I128" s="20" t="str">
        <f>+Q126</f>
        <v/>
      </c>
      <c r="J128" s="21" t="str">
        <f t="shared" si="178"/>
        <v/>
      </c>
      <c r="K128" s="19" t="str">
        <f>+O126</f>
        <v/>
      </c>
      <c r="L128" s="20" t="str">
        <f>+Q127</f>
        <v/>
      </c>
      <c r="M128" s="21" t="str">
        <f t="shared" ref="M128:M131" si="180">IF(N128&lt;&gt;"",":","")</f>
        <v/>
      </c>
      <c r="N128" s="22" t="str">
        <f>+O127</f>
        <v/>
      </c>
      <c r="O128" s="37"/>
      <c r="P128" s="38"/>
      <c r="Q128" s="39"/>
      <c r="R128" s="20" t="str">
        <f>IF('Gr 12'!$N$7&lt;&gt;"",'Gr 12'!$N$7,"")</f>
        <v/>
      </c>
      <c r="S128" s="21" t="str">
        <f>IF(T128&lt;&gt;"",":","")</f>
        <v/>
      </c>
      <c r="T128" s="22" t="str">
        <f>IF('Gr 12'!$P$7&lt;&gt;"",'Gr 12'!$P$7,"")</f>
        <v/>
      </c>
      <c r="U128" s="20" t="str">
        <f>IF('Gr 12'!$P$12&lt;&gt;"",'Gr 12'!$P$12,"")</f>
        <v/>
      </c>
      <c r="V128" s="21" t="str">
        <f t="shared" si="169"/>
        <v/>
      </c>
      <c r="W128" s="22" t="str">
        <f>IF('Gr 12'!$N$12&lt;&gt;"",'Gr 12'!$N$12,"")</f>
        <v/>
      </c>
      <c r="X128" s="20" t="str">
        <f>IF('Gr 12'!$P$16&lt;&gt;"",'Gr 12'!$P$16,"")</f>
        <v/>
      </c>
      <c r="Y128" s="21" t="str">
        <f t="shared" si="170"/>
        <v/>
      </c>
      <c r="Z128" s="22" t="str">
        <f>IF('Gr 12'!$N$16&lt;&gt;"",'Gr 12'!$N$16,"")</f>
        <v/>
      </c>
      <c r="AA128" s="150">
        <f t="shared" si="172"/>
        <v>0</v>
      </c>
      <c r="AB128" s="151" t="str">
        <f t="shared" si="173"/>
        <v>:</v>
      </c>
      <c r="AC128" s="152">
        <f t="shared" si="174"/>
        <v>0</v>
      </c>
      <c r="AD128" s="153">
        <f t="shared" si="175"/>
        <v>0</v>
      </c>
      <c r="AE128" s="151" t="s">
        <v>11</v>
      </c>
      <c r="AF128" s="151">
        <f t="shared" si="176"/>
        <v>0</v>
      </c>
      <c r="AG128" s="28" t="str">
        <f>IF(AA128+AC128&gt;0,RANK(sonuc!AI128,sonuc!AI$124:AI$131),"")</f>
        <v/>
      </c>
      <c r="AH128" s="156" t="e">
        <f>#REF!</f>
        <v>#REF!</v>
      </c>
      <c r="AI128" s="155">
        <f>(sonuc!AA128*1000+sonuc!AC128*200+(sonuc!AD128-sonuc!AF128)*20)</f>
        <v>0</v>
      </c>
      <c r="AJ128" s="109" t="str">
        <f>IF(AA128+AC128&gt;0,sonuc!AA128+sonuc!AC128,"")</f>
        <v/>
      </c>
    </row>
    <row r="129" spans="1:36" ht="18.75">
      <c r="A129" s="148">
        <v>6</v>
      </c>
      <c r="B129" s="149"/>
      <c r="C129" s="18" t="str">
        <f>+T124</f>
        <v/>
      </c>
      <c r="D129" s="21" t="str">
        <f t="shared" si="179"/>
        <v/>
      </c>
      <c r="E129" s="19" t="str">
        <f>+R124</f>
        <v/>
      </c>
      <c r="F129" s="18" t="str">
        <f>+T125</f>
        <v/>
      </c>
      <c r="G129" s="21" t="str">
        <f t="shared" si="177"/>
        <v/>
      </c>
      <c r="H129" s="19" t="str">
        <f>+R125</f>
        <v/>
      </c>
      <c r="I129" s="18" t="str">
        <f>+T126</f>
        <v/>
      </c>
      <c r="J129" s="21" t="str">
        <f t="shared" si="178"/>
        <v/>
      </c>
      <c r="K129" s="19" t="str">
        <f>+R126</f>
        <v/>
      </c>
      <c r="L129" s="18" t="str">
        <f>+T127</f>
        <v/>
      </c>
      <c r="M129" s="21" t="str">
        <f>IF(N129&lt;&gt;"",":","")</f>
        <v/>
      </c>
      <c r="N129" s="19" t="str">
        <f>+R127</f>
        <v/>
      </c>
      <c r="O129" s="18" t="str">
        <f>+T128</f>
        <v/>
      </c>
      <c r="P129" s="21" t="str">
        <f t="shared" ref="P129:P131" si="181">IF(Q129&lt;&gt;"",":","")</f>
        <v/>
      </c>
      <c r="Q129" s="19" t="str">
        <f>+R128</f>
        <v/>
      </c>
      <c r="R129" s="37"/>
      <c r="S129" s="38"/>
      <c r="T129" s="39"/>
      <c r="U129" s="20" t="str">
        <f>IF('Gr 12'!$P$17&lt;&gt;"",'Gr 12'!$P$17,"")</f>
        <v/>
      </c>
      <c r="V129" s="21" t="str">
        <f t="shared" si="169"/>
        <v/>
      </c>
      <c r="W129" s="22" t="str">
        <f>IF('Gr 12'!$N$17&lt;&gt;"",'Gr 12'!$N$17,"")</f>
        <v/>
      </c>
      <c r="X129" s="20" t="str">
        <f>IF('Gr 12'!$P$10&lt;&gt;"",'Gr 12'!$P$10,"")</f>
        <v/>
      </c>
      <c r="Y129" s="21" t="str">
        <f t="shared" si="170"/>
        <v/>
      </c>
      <c r="Z129" s="22" t="str">
        <f>IF('Gr 12'!$N$10&lt;&gt;"",'Gr 12'!$N$10,"")</f>
        <v/>
      </c>
      <c r="AA129" s="150">
        <f t="shared" si="172"/>
        <v>0</v>
      </c>
      <c r="AB129" s="151" t="str">
        <f t="shared" si="173"/>
        <v>:</v>
      </c>
      <c r="AC129" s="152">
        <f t="shared" si="174"/>
        <v>0</v>
      </c>
      <c r="AD129" s="153">
        <f t="shared" si="175"/>
        <v>0</v>
      </c>
      <c r="AE129" s="151" t="s">
        <v>11</v>
      </c>
      <c r="AF129" s="151">
        <f t="shared" si="176"/>
        <v>0</v>
      </c>
      <c r="AG129" s="28" t="str">
        <f>IF(AA129+AC129&gt;0,RANK(sonuc!AI129,sonuc!AI$124:AI$131),"")</f>
        <v/>
      </c>
      <c r="AH129" s="156" t="e">
        <f>#REF!</f>
        <v>#REF!</v>
      </c>
      <c r="AI129" s="155">
        <f>(sonuc!AA129*1000+sonuc!AC129*200+(sonuc!AD129-sonuc!AF129)*20)</f>
        <v>0</v>
      </c>
      <c r="AJ129" s="109" t="str">
        <f>IF(AA129+AC129&gt;0,sonuc!AA129+sonuc!AC129,"")</f>
        <v/>
      </c>
    </row>
    <row r="130" spans="1:36" ht="18.75">
      <c r="A130" s="148">
        <v>7</v>
      </c>
      <c r="B130" s="149"/>
      <c r="C130" s="18" t="str">
        <f>+W124</f>
        <v/>
      </c>
      <c r="D130" s="30" t="str">
        <f t="shared" si="179"/>
        <v/>
      </c>
      <c r="E130" s="19" t="str">
        <f>+U124</f>
        <v/>
      </c>
      <c r="F130" s="20" t="str">
        <f>+W125</f>
        <v/>
      </c>
      <c r="G130" s="21" t="str">
        <f t="shared" si="177"/>
        <v/>
      </c>
      <c r="H130" s="22" t="str">
        <f>+U125</f>
        <v/>
      </c>
      <c r="I130" s="20" t="str">
        <f>+W126</f>
        <v/>
      </c>
      <c r="J130" s="21" t="str">
        <f t="shared" si="178"/>
        <v/>
      </c>
      <c r="K130" s="22" t="str">
        <f>+U126</f>
        <v/>
      </c>
      <c r="L130" s="20" t="str">
        <f>+W127</f>
        <v/>
      </c>
      <c r="M130" s="21" t="str">
        <f t="shared" si="180"/>
        <v/>
      </c>
      <c r="N130" s="22" t="str">
        <f>+U127</f>
        <v/>
      </c>
      <c r="O130" s="20" t="str">
        <f>+W128</f>
        <v/>
      </c>
      <c r="P130" s="21" t="str">
        <f t="shared" si="181"/>
        <v/>
      </c>
      <c r="Q130" s="22" t="str">
        <f>+U128</f>
        <v/>
      </c>
      <c r="R130" s="20" t="str">
        <f>+W129</f>
        <v/>
      </c>
      <c r="S130" s="21" t="str">
        <f t="shared" ref="S130:S131" si="182">IF(T130&lt;&gt;"",":","")</f>
        <v/>
      </c>
      <c r="T130" s="22" t="str">
        <f>+U129</f>
        <v/>
      </c>
      <c r="U130" s="37"/>
      <c r="V130" s="38"/>
      <c r="W130" s="39"/>
      <c r="X130" s="20" t="str">
        <f>IF('Gr 12'!$P$6&lt;&gt;"",'Gr 12'!$P$6,"")</f>
        <v/>
      </c>
      <c r="Y130" s="21" t="str">
        <f t="shared" si="170"/>
        <v/>
      </c>
      <c r="Z130" s="22" t="str">
        <f>IF('Gr 12'!$N$6&lt;&gt;"",'Gr 12'!$N$6,"")</f>
        <v/>
      </c>
      <c r="AA130" s="150">
        <f t="shared" si="172"/>
        <v>0</v>
      </c>
      <c r="AB130" s="151" t="str">
        <f t="shared" si="173"/>
        <v>:</v>
      </c>
      <c r="AC130" s="152">
        <f t="shared" si="174"/>
        <v>0</v>
      </c>
      <c r="AD130" s="153">
        <f t="shared" si="175"/>
        <v>0</v>
      </c>
      <c r="AE130" s="151" t="s">
        <v>11</v>
      </c>
      <c r="AF130" s="151">
        <f t="shared" si="176"/>
        <v>0</v>
      </c>
      <c r="AG130" s="28" t="str">
        <f>IF(AA130+AC130&gt;0,RANK(sonuc!AI130,sonuc!AI$124:AI$131),"")</f>
        <v/>
      </c>
      <c r="AH130" s="156" t="e">
        <f>#REF!</f>
        <v>#REF!</v>
      </c>
      <c r="AI130" s="155">
        <f>(sonuc!AA130*1000+sonuc!AC130*200+(sonuc!AD130-sonuc!AF130)*20)</f>
        <v>0</v>
      </c>
      <c r="AJ130" s="109" t="str">
        <f>IF(AA130+AC130&gt;0,sonuc!AA130+sonuc!AC130,"")</f>
        <v/>
      </c>
    </row>
    <row r="131" spans="1:36" ht="19.5" thickBot="1">
      <c r="A131" s="157">
        <v>8</v>
      </c>
      <c r="B131" s="185"/>
      <c r="C131" s="57" t="str">
        <f>+Z124</f>
        <v/>
      </c>
      <c r="D131" s="58" t="str">
        <f t="shared" si="179"/>
        <v/>
      </c>
      <c r="E131" s="59" t="str">
        <f>+X124</f>
        <v/>
      </c>
      <c r="F131" s="57" t="str">
        <f>+Z125</f>
        <v/>
      </c>
      <c r="G131" s="58" t="str">
        <f t="shared" si="177"/>
        <v/>
      </c>
      <c r="H131" s="59" t="str">
        <f>+X125</f>
        <v/>
      </c>
      <c r="I131" s="57" t="str">
        <f>+Z126</f>
        <v/>
      </c>
      <c r="J131" s="58" t="str">
        <f t="shared" si="178"/>
        <v/>
      </c>
      <c r="K131" s="59" t="str">
        <f>+X126</f>
        <v/>
      </c>
      <c r="L131" s="57" t="str">
        <f>+Z127</f>
        <v/>
      </c>
      <c r="M131" s="58" t="str">
        <f t="shared" si="180"/>
        <v/>
      </c>
      <c r="N131" s="59" t="str">
        <f>+X127</f>
        <v/>
      </c>
      <c r="O131" s="57" t="str">
        <f>+Z128</f>
        <v/>
      </c>
      <c r="P131" s="58" t="str">
        <f t="shared" si="181"/>
        <v/>
      </c>
      <c r="Q131" s="59" t="str">
        <f>+X128</f>
        <v/>
      </c>
      <c r="R131" s="57" t="str">
        <f>+Z129</f>
        <v/>
      </c>
      <c r="S131" s="58" t="str">
        <f t="shared" si="182"/>
        <v/>
      </c>
      <c r="T131" s="59" t="str">
        <f>+X129</f>
        <v/>
      </c>
      <c r="U131" s="57" t="str">
        <f>+Z130</f>
        <v/>
      </c>
      <c r="V131" s="58" t="str">
        <f>IF(W131&lt;&gt;"",":","")</f>
        <v/>
      </c>
      <c r="W131" s="59" t="str">
        <f>+X130</f>
        <v/>
      </c>
      <c r="X131" s="60"/>
      <c r="Y131" s="61"/>
      <c r="Z131" s="62"/>
      <c r="AA131" s="160">
        <f t="shared" si="172"/>
        <v>0</v>
      </c>
      <c r="AB131" s="161" t="str">
        <f t="shared" si="173"/>
        <v>:</v>
      </c>
      <c r="AC131" s="162">
        <f t="shared" si="174"/>
        <v>0</v>
      </c>
      <c r="AD131" s="163">
        <f t="shared" si="175"/>
        <v>0</v>
      </c>
      <c r="AE131" s="161" t="s">
        <v>11</v>
      </c>
      <c r="AF131" s="161">
        <f t="shared" si="176"/>
        <v>0</v>
      </c>
      <c r="AG131" s="68" t="str">
        <f>IF(AA131+AC131&gt;0,RANK(sonuc!AI131,sonuc!AI$124:AI$131),"")</f>
        <v/>
      </c>
      <c r="AH131" s="164" t="e">
        <f>#REF!</f>
        <v>#REF!</v>
      </c>
      <c r="AI131" s="159">
        <f>(sonuc!AA131*1000+sonuc!AC131*200+(sonuc!AD131-sonuc!AF131)*20)</f>
        <v>0</v>
      </c>
      <c r="AJ131" s="109" t="str">
        <f>IF(AA131+AC131&gt;0,sonuc!AA131+sonuc!AC131,"")</f>
        <v/>
      </c>
    </row>
    <row r="132" spans="1:36" ht="19.5" thickBot="1">
      <c r="A132" s="309" t="s">
        <v>56</v>
      </c>
      <c r="B132" s="310"/>
      <c r="C132" s="310"/>
      <c r="D132" s="310"/>
      <c r="E132" s="310"/>
      <c r="F132" s="310"/>
      <c r="G132" s="310"/>
      <c r="H132" s="310"/>
      <c r="I132" s="310"/>
      <c r="J132" s="310"/>
      <c r="K132" s="310"/>
      <c r="L132" s="310"/>
      <c r="M132" s="310"/>
      <c r="N132" s="310"/>
      <c r="O132" s="310"/>
      <c r="P132" s="310"/>
      <c r="Q132" s="310"/>
      <c r="R132" s="310"/>
      <c r="S132" s="310"/>
      <c r="T132" s="310"/>
      <c r="U132" s="310"/>
      <c r="V132" s="310"/>
      <c r="W132" s="310"/>
      <c r="X132" s="310"/>
      <c r="Y132" s="310"/>
      <c r="Z132" s="310"/>
      <c r="AA132" s="310"/>
      <c r="AB132" s="310"/>
      <c r="AC132" s="310"/>
      <c r="AD132" s="310"/>
      <c r="AE132" s="310"/>
      <c r="AF132" s="310"/>
      <c r="AG132" s="310"/>
      <c r="AH132" s="310"/>
      <c r="AI132" s="311"/>
      <c r="AJ132" s="109"/>
    </row>
    <row r="133" spans="1:36" ht="16.5" thickBot="1">
      <c r="A133" s="190" t="s">
        <v>0</v>
      </c>
      <c r="B133" s="191" t="s">
        <v>1</v>
      </c>
      <c r="C133" s="306">
        <v>1</v>
      </c>
      <c r="D133" s="307"/>
      <c r="E133" s="308"/>
      <c r="F133" s="306">
        <v>2</v>
      </c>
      <c r="G133" s="307"/>
      <c r="H133" s="308"/>
      <c r="I133" s="306">
        <v>3</v>
      </c>
      <c r="J133" s="307"/>
      <c r="K133" s="308"/>
      <c r="L133" s="306">
        <v>4</v>
      </c>
      <c r="M133" s="307"/>
      <c r="N133" s="308"/>
      <c r="O133" s="306">
        <v>5</v>
      </c>
      <c r="P133" s="307"/>
      <c r="Q133" s="308"/>
      <c r="R133" s="306">
        <v>6</v>
      </c>
      <c r="S133" s="307"/>
      <c r="T133" s="308"/>
      <c r="U133" s="306">
        <v>7</v>
      </c>
      <c r="V133" s="307"/>
      <c r="W133" s="308"/>
      <c r="X133" s="306">
        <v>8</v>
      </c>
      <c r="Y133" s="307"/>
      <c r="Z133" s="308"/>
      <c r="AA133" s="312" t="s">
        <v>10</v>
      </c>
      <c r="AB133" s="313"/>
      <c r="AC133" s="315"/>
      <c r="AD133" s="312" t="s">
        <v>48</v>
      </c>
      <c r="AE133" s="313"/>
      <c r="AF133" s="314"/>
      <c r="AG133" s="192" t="s">
        <v>33</v>
      </c>
      <c r="AH133" s="193" t="e">
        <f>AH123</f>
        <v>#REF!</v>
      </c>
      <c r="AI133" s="194" t="s">
        <v>51</v>
      </c>
      <c r="AJ133" s="113" t="s">
        <v>52</v>
      </c>
    </row>
    <row r="134" spans="1:36" ht="18.75">
      <c r="A134" s="170">
        <v>1</v>
      </c>
      <c r="B134" s="195"/>
      <c r="C134" s="172"/>
      <c r="D134" s="173"/>
      <c r="E134" s="174"/>
      <c r="F134" s="175" t="str">
        <f>IF('Gr 13'!$N$9&lt;&gt;"",'Gr 13'!$N$9,"")</f>
        <v/>
      </c>
      <c r="G134" s="176" t="str">
        <f>IF(H134&lt;&gt;"",":","")</f>
        <v/>
      </c>
      <c r="H134" s="177" t="str">
        <f>IF('Gr 13'!$P$9&lt;&gt;"",'Gr 13'!$P$9,"")</f>
        <v/>
      </c>
      <c r="I134" s="175" t="str">
        <f>IF('Gr 13'!$N$14&lt;&gt;"",'Gr 13'!$N$14,"")</f>
        <v/>
      </c>
      <c r="J134" s="176" t="str">
        <f>IF(K134&lt;&gt;"",":","")</f>
        <v/>
      </c>
      <c r="K134" s="177" t="str">
        <f>IF('Gr 13'!$P$14&lt;&gt;"",'Gr 13'!$P$14,"")</f>
        <v/>
      </c>
      <c r="L134" s="175" t="str">
        <f>IF('Gr 13'!$N$4&lt;&gt;"",'Gr 13'!$N$4,"")</f>
        <v/>
      </c>
      <c r="M134" s="176" t="str">
        <f>IF($N$4&lt;&gt;"",":","")</f>
        <v>:</v>
      </c>
      <c r="N134" s="177" t="str">
        <f>IF('Gr 13'!$P$4&lt;&gt;"",'Gr 13'!$P$4,"")</f>
        <v/>
      </c>
      <c r="O134" s="175" t="str">
        <f>IF('Gr 13'!$E$19&lt;&gt;"",'Gr 13'!$E$19,"")</f>
        <v/>
      </c>
      <c r="P134" s="176" t="str">
        <f>IF(Q134&lt;&gt;"",":","")</f>
        <v/>
      </c>
      <c r="Q134" s="177" t="str">
        <f>IF('Gr 13'!$G$19&lt;&gt;"",'Gr 13'!$G$19,"")</f>
        <v/>
      </c>
      <c r="R134" s="175" t="str">
        <f>IF('Gr 13'!$E$14&lt;&gt;"",'Gr 13'!$E$14,"")</f>
        <v/>
      </c>
      <c r="S134" s="176" t="str">
        <f>IF(T134&lt;&gt;"",":","")</f>
        <v/>
      </c>
      <c r="T134" s="177" t="str">
        <f>IF('Gr 13'!$G$14&lt;&gt;"",'Gr 13'!$G$14,"")</f>
        <v/>
      </c>
      <c r="U134" s="175" t="str">
        <f>IF('Gr 13'!$E$9&lt;&gt;"",'Gr 13'!$E$9,"")</f>
        <v/>
      </c>
      <c r="V134" s="176" t="str">
        <f t="shared" ref="V134:V139" si="183">IF(W134&lt;&gt;"",":","")</f>
        <v/>
      </c>
      <c r="W134" s="177" t="str">
        <f>IF('Gr 13'!$G$9&lt;&gt;"",'Gr 13'!$G$9,"")</f>
        <v/>
      </c>
      <c r="X134" s="175" t="str">
        <f>IF('Gr 13'!$E$4&lt;&gt;"",'Gr 13'!$E$4,"")</f>
        <v/>
      </c>
      <c r="Y134" s="176" t="str">
        <f t="shared" ref="Y134:Y140" si="184">IF(Z134&lt;&gt;"",":","")</f>
        <v/>
      </c>
      <c r="Z134" s="177" t="str">
        <f>IF('Gr 13'!$G$4&lt;&gt;"",'Gr 13'!$G$4,"")</f>
        <v/>
      </c>
      <c r="AA134" s="178">
        <f>IF(C134&gt;E134,1)+IF(F134&gt;H134,1)+IF(I134&gt;K134,1)+IF(L134&gt;N134,1)+IF(O134&gt;Q134,1)+IF(R134&gt;T134,1)+IF(U134&gt;W134,1)+IF(X134&gt;Z134,1)</f>
        <v>0</v>
      </c>
      <c r="AB134" s="179" t="str">
        <f t="shared" ref="AB134" si="185">IF(AC134&lt;&gt;"",":","")</f>
        <v>:</v>
      </c>
      <c r="AC134" s="180">
        <f>IF(E134&gt;C134,1)+IF(H134&gt;F134,1)+IF(K134&gt;I134,1)+IF(N134&gt;L134,1)+IF(Q134&gt;O134,1)+IF(T134&gt;R134,1)+IF(W134&gt;U134,1)+IF(Z134&gt;X134,1)</f>
        <v>0</v>
      </c>
      <c r="AD134" s="181">
        <f>SUM(C134,F134,I134,L134,O134,R134,U134,X134)</f>
        <v>0</v>
      </c>
      <c r="AE134" s="179" t="s">
        <v>11</v>
      </c>
      <c r="AF134" s="179">
        <f>SUM(E134,H134,K134,N134,Q134,T134,W134,Z134)</f>
        <v>0</v>
      </c>
      <c r="AG134" s="182" t="str">
        <f>IF(AA134+AC134&gt;0,RANK(sonuc!AI134,sonuc!AI$134:AI$141),"")</f>
        <v/>
      </c>
      <c r="AH134" s="189" t="e">
        <f t="shared" ref="AH134:AH141" si="186">RANK(AK134,AK$4:AK$11)</f>
        <v>#N/A</v>
      </c>
      <c r="AI134" s="184">
        <f>(sonuc!AA134*1000+sonuc!AC134*200+(sonuc!AD134-sonuc!AF134)*20)</f>
        <v>0</v>
      </c>
      <c r="AJ134" s="109" t="str">
        <f>IF(AA134+AC134&gt;0,sonuc!AA134+sonuc!AC134,"")</f>
        <v/>
      </c>
    </row>
    <row r="135" spans="1:36" ht="18.75">
      <c r="A135" s="148">
        <v>2</v>
      </c>
      <c r="B135" s="196"/>
      <c r="C135" s="18" t="str">
        <f>+H134</f>
        <v/>
      </c>
      <c r="D135" s="21" t="str">
        <f>IF(E135&lt;&gt;"",":","")</f>
        <v/>
      </c>
      <c r="E135" s="19" t="str">
        <f>+F134</f>
        <v/>
      </c>
      <c r="F135" s="37"/>
      <c r="G135" s="38"/>
      <c r="H135" s="39"/>
      <c r="I135" s="20" t="str">
        <f>IF('Gr 13'!$N$5&lt;&gt;"",'Gr 13'!$N$5,"")</f>
        <v/>
      </c>
      <c r="J135" s="21" t="str">
        <f>IF(K135&lt;&gt;"",":","")</f>
        <v/>
      </c>
      <c r="K135" s="22" t="str">
        <f>IF('Gr 13'!$P$5&lt;&gt;"",'Gr 13'!$P$5,"")</f>
        <v/>
      </c>
      <c r="L135" s="20" t="str">
        <f>IF('Gr 13'!$N$15&lt;&gt;"",'Gr 13'!$N$15,"")</f>
        <v/>
      </c>
      <c r="M135" s="21" t="str">
        <f>IF($N$5&lt;&gt;"",":","")</f>
        <v>:</v>
      </c>
      <c r="N135" s="22" t="str">
        <f>IF('Gr 13'!$P$15&lt;&gt;"",'Gr 13'!$P$15,"")</f>
        <v/>
      </c>
      <c r="O135" s="20" t="str">
        <f>IF('Gr 13'!$E$15&lt;&gt;"",'Gr 13'!$E$15,"")</f>
        <v/>
      </c>
      <c r="P135" s="21" t="str">
        <f>IF(Q135&lt;&gt;"",":","")</f>
        <v/>
      </c>
      <c r="Q135" s="22" t="str">
        <f>IF('Gr 13'!$G$15&lt;&gt;"",'Gr 13'!$G$15,"")</f>
        <v/>
      </c>
      <c r="R135" s="20" t="str">
        <f>IF('Gr 13'!$E$10&lt;&gt;"",'Gr 13'!$E$10,"")</f>
        <v/>
      </c>
      <c r="S135" s="21" t="str">
        <f>IF(T135&lt;&gt;"",":","")</f>
        <v/>
      </c>
      <c r="T135" s="22" t="str">
        <f>IF('Gr 13'!$G$10&lt;&gt;"",'Gr 13'!$G$10,"")</f>
        <v/>
      </c>
      <c r="U135" s="20" t="str">
        <f>IF('Gr 13'!$E$5&lt;&gt;"",'Gr 13'!$E$5,"")</f>
        <v/>
      </c>
      <c r="V135" s="21" t="str">
        <f t="shared" si="183"/>
        <v/>
      </c>
      <c r="W135" s="22" t="str">
        <f>IF('Gr 13'!$G$5&lt;&gt;"",'Gr 13'!$G$5,"")</f>
        <v/>
      </c>
      <c r="X135" s="20" t="str">
        <f>IF('Gr 13'!$E$20&lt;&gt;"",'Gr 13'!$E$20,"")</f>
        <v/>
      </c>
      <c r="Y135" s="21" t="str">
        <f t="shared" si="184"/>
        <v/>
      </c>
      <c r="Z135" s="22" t="str">
        <f>IF('Gr 13'!$G$20&lt;&gt;"",'Gr 13'!$G$20,"")</f>
        <v/>
      </c>
      <c r="AA135" s="150">
        <f t="shared" ref="AA135:AA141" si="187">IF(C135&gt;E135,1)+IF(F135&gt;H135,1)+IF(I135&gt;K135,1)+IF(L135&gt;N135,1)+IF(O135&gt;Q135,1)+IF(R135&gt;T135,1)+IF(U135&gt;W135,1)+IF(X135&gt;Z135,1)</f>
        <v>0</v>
      </c>
      <c r="AB135" s="151" t="str">
        <f t="shared" ref="AB135:AB141" si="188">IF(AC135&lt;&gt;"",":","")</f>
        <v>:</v>
      </c>
      <c r="AC135" s="152">
        <f t="shared" ref="AC135:AC141" si="189">IF(E135&gt;C135,1)+IF(H135&gt;F135,1)+IF(K135&gt;I135,1)+IF(N135&gt;L135,1)+IF(Q135&gt;O135,1)+IF(T135&gt;R135,1)+IF(W135&gt;U135,1)+IF(Z135&gt;X135,1)</f>
        <v>0</v>
      </c>
      <c r="AD135" s="153">
        <f t="shared" ref="AD135:AD141" si="190">SUM(C135,F135,I135,L135,O135,R135,U135,X135)</f>
        <v>0</v>
      </c>
      <c r="AE135" s="151" t="s">
        <v>11</v>
      </c>
      <c r="AF135" s="151">
        <f t="shared" ref="AF135:AF141" si="191">SUM(E135,H135,K135,N135,Q135,T135,W135,Z135)</f>
        <v>0</v>
      </c>
      <c r="AG135" s="28" t="str">
        <f>IF(AA135+AC135&gt;0,RANK(sonuc!AI135,sonuc!AI$134:AI$141),"")</f>
        <v/>
      </c>
      <c r="AH135" s="156" t="e">
        <f t="shared" si="186"/>
        <v>#N/A</v>
      </c>
      <c r="AI135" s="155">
        <f>(sonuc!AA135*1000+sonuc!AC135*200+(sonuc!AD135-sonuc!AF135)*20)</f>
        <v>0</v>
      </c>
      <c r="AJ135" s="109" t="str">
        <f>IF(AA135+AC135&gt;0,sonuc!AA135+sonuc!AC135,"")</f>
        <v/>
      </c>
    </row>
    <row r="136" spans="1:36" ht="18.75">
      <c r="A136" s="148">
        <v>3</v>
      </c>
      <c r="B136" s="196"/>
      <c r="C136" s="18" t="str">
        <f>+K134</f>
        <v/>
      </c>
      <c r="D136" s="29" t="str">
        <f>IF(E136&lt;&gt;"",":","")</f>
        <v/>
      </c>
      <c r="E136" s="19" t="str">
        <f>+I134</f>
        <v/>
      </c>
      <c r="F136" s="20" t="str">
        <f>+K135</f>
        <v/>
      </c>
      <c r="G136" s="21" t="str">
        <f t="shared" ref="G136:G141" si="192">IF(H136&lt;&gt;"",":","")</f>
        <v/>
      </c>
      <c r="H136" s="22" t="str">
        <f>+I135</f>
        <v/>
      </c>
      <c r="I136" s="37"/>
      <c r="J136" s="38"/>
      <c r="K136" s="39"/>
      <c r="L136" s="20" t="str">
        <f>IF('Gr 13'!$P$11&lt;&gt;"",'Gr 13'!$P$11,"")</f>
        <v/>
      </c>
      <c r="M136" s="21" t="str">
        <f>IF($N$6&lt;&gt;"",":","")</f>
        <v>:</v>
      </c>
      <c r="N136" s="22" t="str">
        <f>IF('Gr 13'!$N$11&lt;&gt;"",'Gr 13'!$N$11,"")</f>
        <v/>
      </c>
      <c r="O136" s="20" t="str">
        <f>IF('Gr 13'!$E$11&lt;&gt;"",'Gr 13'!$E$11,"")</f>
        <v/>
      </c>
      <c r="P136" s="21" t="str">
        <f>IF(Q136&lt;&gt;"",":","")</f>
        <v/>
      </c>
      <c r="Q136" s="22" t="str">
        <f>IF('Gr 13'!$G$11&lt;&gt;"",'Gr 13'!$G$11,"")</f>
        <v/>
      </c>
      <c r="R136" s="20" t="str">
        <f>IF('Gr 13'!$E$6&lt;&gt;"",'Gr 13'!$E$6,"")</f>
        <v/>
      </c>
      <c r="S136" s="21" t="str">
        <f>IF(T136&lt;&gt;"",":","")</f>
        <v/>
      </c>
      <c r="T136" s="22" t="str">
        <f>IF('Gr 13'!$G$6&lt;&gt;"",'Gr 13'!$G$6,"")</f>
        <v/>
      </c>
      <c r="U136" s="20" t="str">
        <f>IF('Gr 13'!$E$21&lt;&gt;"",'Gr 13'!$E$21,"")</f>
        <v/>
      </c>
      <c r="V136" s="21" t="str">
        <f t="shared" si="183"/>
        <v/>
      </c>
      <c r="W136" s="22" t="str">
        <f>IF('Gr 13'!$G$21&lt;&gt;"",'Gr 13'!$G$21,"")</f>
        <v/>
      </c>
      <c r="X136" s="20" t="str">
        <f>IF('Gr 13'!$E$16&lt;&gt;"",'Gr 13'!$E$16,"")</f>
        <v/>
      </c>
      <c r="Y136" s="21" t="str">
        <f t="shared" si="184"/>
        <v/>
      </c>
      <c r="Z136" s="22" t="str">
        <f>IF('Gr 13'!$G$16&lt;&gt;"",'Gr 13'!$G$16,"")</f>
        <v/>
      </c>
      <c r="AA136" s="150">
        <f t="shared" si="187"/>
        <v>0</v>
      </c>
      <c r="AB136" s="151" t="str">
        <f t="shared" si="188"/>
        <v>:</v>
      </c>
      <c r="AC136" s="152">
        <f t="shared" si="189"/>
        <v>0</v>
      </c>
      <c r="AD136" s="153">
        <f t="shared" si="190"/>
        <v>0</v>
      </c>
      <c r="AE136" s="151" t="s">
        <v>11</v>
      </c>
      <c r="AF136" s="151">
        <f t="shared" si="191"/>
        <v>0</v>
      </c>
      <c r="AG136" s="28" t="str">
        <f>IF(AA136+AC136&gt;0,RANK(sonuc!AI136,sonuc!AI$134:AI$141),"")</f>
        <v/>
      </c>
      <c r="AH136" s="156" t="e">
        <f t="shared" si="186"/>
        <v>#N/A</v>
      </c>
      <c r="AI136" s="155">
        <f>(sonuc!AA136*1000+sonuc!AC136*200+(sonuc!AD136-sonuc!AF136)*20)</f>
        <v>0</v>
      </c>
      <c r="AJ136" s="109" t="str">
        <f>IF(AA136+AC136&gt;0,sonuc!AA136+sonuc!AC136,"")</f>
        <v/>
      </c>
    </row>
    <row r="137" spans="1:36" ht="18.75">
      <c r="A137" s="148">
        <v>4</v>
      </c>
      <c r="B137" s="196"/>
      <c r="C137" s="18" t="str">
        <f>+N134</f>
        <v/>
      </c>
      <c r="D137" s="21" t="str">
        <f>IF(E137&lt;&gt;"",":","")</f>
        <v/>
      </c>
      <c r="E137" s="19" t="str">
        <f>+L134</f>
        <v/>
      </c>
      <c r="F137" s="18" t="str">
        <f>+N135</f>
        <v/>
      </c>
      <c r="G137" s="21" t="str">
        <f t="shared" si="192"/>
        <v/>
      </c>
      <c r="H137" s="19" t="str">
        <f>+L135</f>
        <v/>
      </c>
      <c r="I137" s="18" t="str">
        <f>+N136</f>
        <v/>
      </c>
      <c r="J137" s="21" t="str">
        <f t="shared" ref="J137:J141" si="193">IF(K137&lt;&gt;"",":","")</f>
        <v/>
      </c>
      <c r="K137" s="19" t="str">
        <f>+L136</f>
        <v/>
      </c>
      <c r="L137" s="37"/>
      <c r="M137" s="38"/>
      <c r="N137" s="39"/>
      <c r="O137" s="20" t="str">
        <f>IF('Gr 13'!$E$7&lt;&gt;"",'Gr 13'!$E$7,"")</f>
        <v/>
      </c>
      <c r="P137" s="21" t="str">
        <f>IF(Q137&lt;&gt;"",":","")</f>
        <v/>
      </c>
      <c r="Q137" s="22" t="str">
        <f>IF('Gr 13'!$G$7&lt;&gt;"",'Gr 13'!$G$7,"")</f>
        <v/>
      </c>
      <c r="R137" s="20" t="str">
        <f>IF('Gr 13'!$E$22&lt;&gt;"",'Gr 13'!$E$22,"")</f>
        <v/>
      </c>
      <c r="S137" s="21" t="str">
        <f>IF(T137&lt;&gt;"",":","")</f>
        <v/>
      </c>
      <c r="T137" s="22" t="str">
        <f>IF('Gr 13'!$G$22&lt;&gt;"",'Gr 13'!$G$22,"")</f>
        <v/>
      </c>
      <c r="U137" s="20" t="str">
        <f>IF('Gr 13'!$E$17&lt;&gt;"",'Gr 13'!$E$17,"")</f>
        <v/>
      </c>
      <c r="V137" s="21" t="str">
        <f t="shared" si="183"/>
        <v/>
      </c>
      <c r="W137" s="22" t="str">
        <f>IF('Gr 13'!$G$17&lt;&gt;"",'Gr 13'!$G$17,"")</f>
        <v/>
      </c>
      <c r="X137" s="20" t="str">
        <f>IF('Gr 13'!$E$12&lt;&gt;"",'Gr 13'!$E$12,"")</f>
        <v/>
      </c>
      <c r="Y137" s="21" t="str">
        <f t="shared" si="184"/>
        <v/>
      </c>
      <c r="Z137" s="22" t="str">
        <f>IF('Gr 13'!$G$12&lt;&gt;"",'Gr 13'!$G$12,"")</f>
        <v/>
      </c>
      <c r="AA137" s="150">
        <f t="shared" si="187"/>
        <v>0</v>
      </c>
      <c r="AB137" s="151" t="str">
        <f t="shared" si="188"/>
        <v>:</v>
      </c>
      <c r="AC137" s="152">
        <f t="shared" si="189"/>
        <v>0</v>
      </c>
      <c r="AD137" s="153">
        <f t="shared" si="190"/>
        <v>0</v>
      </c>
      <c r="AE137" s="151" t="s">
        <v>11</v>
      </c>
      <c r="AF137" s="151">
        <f t="shared" si="191"/>
        <v>0</v>
      </c>
      <c r="AG137" s="28" t="str">
        <f>IF(AA137+AC137&gt;0,RANK(sonuc!AI137,sonuc!AI$134:AI$141),"")</f>
        <v/>
      </c>
      <c r="AH137" s="156" t="e">
        <f t="shared" si="186"/>
        <v>#N/A</v>
      </c>
      <c r="AI137" s="155">
        <f>(sonuc!AA137*1000+sonuc!AC137*200+(sonuc!AD137-sonuc!AF137)*20)</f>
        <v>0</v>
      </c>
      <c r="AJ137" s="109" t="str">
        <f>IF(AA137+AC137&gt;0,sonuc!AA137+sonuc!AC137,"")</f>
        <v/>
      </c>
    </row>
    <row r="138" spans="1:36" ht="18.75">
      <c r="A138" s="148">
        <v>5</v>
      </c>
      <c r="B138" s="196"/>
      <c r="C138" s="18" t="str">
        <f>+Q134</f>
        <v/>
      </c>
      <c r="D138" s="30" t="str">
        <f t="shared" ref="D138:D141" si="194">IF(E138&lt;&gt;"",":","")</f>
        <v/>
      </c>
      <c r="E138" s="19" t="str">
        <f>+O134</f>
        <v/>
      </c>
      <c r="F138" s="20" t="str">
        <f>+Q135</f>
        <v/>
      </c>
      <c r="G138" s="21" t="str">
        <f t="shared" si="192"/>
        <v/>
      </c>
      <c r="H138" s="22" t="str">
        <f>+O135</f>
        <v/>
      </c>
      <c r="I138" s="20" t="str">
        <f>+Q136</f>
        <v/>
      </c>
      <c r="J138" s="21" t="str">
        <f t="shared" si="193"/>
        <v/>
      </c>
      <c r="K138" s="19" t="str">
        <f>+O136</f>
        <v/>
      </c>
      <c r="L138" s="20" t="str">
        <f>+Q137</f>
        <v/>
      </c>
      <c r="M138" s="21" t="str">
        <f t="shared" ref="M138:M141" si="195">IF(N138&lt;&gt;"",":","")</f>
        <v/>
      </c>
      <c r="N138" s="22" t="str">
        <f>+O137</f>
        <v/>
      </c>
      <c r="O138" s="37"/>
      <c r="P138" s="38"/>
      <c r="Q138" s="39"/>
      <c r="R138" s="20" t="str">
        <f>IF('Gr 13'!$N$7&lt;&gt;"",'Gr 13'!$N$7,"")</f>
        <v/>
      </c>
      <c r="S138" s="21" t="str">
        <f>IF(T138&lt;&gt;"",":","")</f>
        <v/>
      </c>
      <c r="T138" s="22" t="str">
        <f>IF('Gr 13'!$P$7&lt;&gt;"",'Gr 13'!$P$7,"")</f>
        <v/>
      </c>
      <c r="U138" s="20" t="str">
        <f>IF('Gr 13'!$P$12&lt;&gt;"",'Gr 13'!$P$12,"")</f>
        <v/>
      </c>
      <c r="V138" s="21" t="str">
        <f t="shared" si="183"/>
        <v/>
      </c>
      <c r="W138" s="22" t="str">
        <f>IF('Gr 13'!$N$12&lt;&gt;"",'Gr 13'!$N$12,"")</f>
        <v/>
      </c>
      <c r="X138" s="20" t="str">
        <f>IF('Gr 13'!$P$16&lt;&gt;"",'Gr 13'!$P$16,"")</f>
        <v/>
      </c>
      <c r="Y138" s="21" t="str">
        <f t="shared" si="184"/>
        <v/>
      </c>
      <c r="Z138" s="22" t="str">
        <f>IF('Gr 13'!$N$16&lt;&gt;"",'Gr 13'!$N$16,"")</f>
        <v/>
      </c>
      <c r="AA138" s="150">
        <f t="shared" si="187"/>
        <v>0</v>
      </c>
      <c r="AB138" s="151" t="str">
        <f t="shared" si="188"/>
        <v>:</v>
      </c>
      <c r="AC138" s="152">
        <f t="shared" si="189"/>
        <v>0</v>
      </c>
      <c r="AD138" s="153">
        <f t="shared" si="190"/>
        <v>0</v>
      </c>
      <c r="AE138" s="151" t="s">
        <v>11</v>
      </c>
      <c r="AF138" s="151">
        <f t="shared" si="191"/>
        <v>0</v>
      </c>
      <c r="AG138" s="28" t="str">
        <f>IF(AA138+AC138&gt;0,RANK(sonuc!AI138,sonuc!AI$134:AI$141),"")</f>
        <v/>
      </c>
      <c r="AH138" s="156" t="e">
        <f t="shared" si="186"/>
        <v>#N/A</v>
      </c>
      <c r="AI138" s="155">
        <f>(sonuc!AA138*1000+sonuc!AC138*200+(sonuc!AD138-sonuc!AF138)*20)</f>
        <v>0</v>
      </c>
      <c r="AJ138" s="109" t="str">
        <f>IF(AA138+AC138&gt;0,sonuc!AA138+sonuc!AC138,"")</f>
        <v/>
      </c>
    </row>
    <row r="139" spans="1:36" ht="18.75">
      <c r="A139" s="148">
        <v>6</v>
      </c>
      <c r="B139" s="196"/>
      <c r="C139" s="18" t="str">
        <f>+T134</f>
        <v/>
      </c>
      <c r="D139" s="21" t="str">
        <f t="shared" si="194"/>
        <v/>
      </c>
      <c r="E139" s="19" t="str">
        <f>+R134</f>
        <v/>
      </c>
      <c r="F139" s="18" t="str">
        <f>+T135</f>
        <v/>
      </c>
      <c r="G139" s="21" t="str">
        <f t="shared" si="192"/>
        <v/>
      </c>
      <c r="H139" s="19" t="str">
        <f>+R135</f>
        <v/>
      </c>
      <c r="I139" s="18" t="str">
        <f>+T136</f>
        <v/>
      </c>
      <c r="J139" s="21" t="str">
        <f t="shared" si="193"/>
        <v/>
      </c>
      <c r="K139" s="19" t="str">
        <f>+R136</f>
        <v/>
      </c>
      <c r="L139" s="18" t="str">
        <f>+T137</f>
        <v/>
      </c>
      <c r="M139" s="21" t="str">
        <f>IF(N139&lt;&gt;"",":","")</f>
        <v/>
      </c>
      <c r="N139" s="19" t="str">
        <f>+R137</f>
        <v/>
      </c>
      <c r="O139" s="18" t="str">
        <f>+T138</f>
        <v/>
      </c>
      <c r="P139" s="21" t="str">
        <f t="shared" ref="P139:P141" si="196">IF(Q139&lt;&gt;"",":","")</f>
        <v/>
      </c>
      <c r="Q139" s="19" t="str">
        <f>+R138</f>
        <v/>
      </c>
      <c r="R139" s="37"/>
      <c r="S139" s="38"/>
      <c r="T139" s="39"/>
      <c r="U139" s="20" t="str">
        <f>IF('Gr 13'!$P$17&lt;&gt;"",'Gr 13'!$P$17,"")</f>
        <v/>
      </c>
      <c r="V139" s="21" t="str">
        <f t="shared" si="183"/>
        <v/>
      </c>
      <c r="W139" s="22" t="str">
        <f>IF('Gr 13'!$N$17&lt;&gt;"",'Gr 13'!$N$17,"")</f>
        <v/>
      </c>
      <c r="X139" s="20" t="str">
        <f>IF('Gr 13'!$P$10&lt;&gt;"",'Gr 13'!$P$10,"")</f>
        <v/>
      </c>
      <c r="Y139" s="21" t="str">
        <f t="shared" si="184"/>
        <v/>
      </c>
      <c r="Z139" s="22" t="str">
        <f>IF('Gr 13'!$N$10&lt;&gt;"",'Gr 13'!$N$10,"")</f>
        <v/>
      </c>
      <c r="AA139" s="150">
        <f t="shared" si="187"/>
        <v>0</v>
      </c>
      <c r="AB139" s="151" t="str">
        <f t="shared" si="188"/>
        <v>:</v>
      </c>
      <c r="AC139" s="152">
        <f t="shared" si="189"/>
        <v>0</v>
      </c>
      <c r="AD139" s="153">
        <f t="shared" si="190"/>
        <v>0</v>
      </c>
      <c r="AE139" s="151" t="s">
        <v>11</v>
      </c>
      <c r="AF139" s="151">
        <f t="shared" si="191"/>
        <v>0</v>
      </c>
      <c r="AG139" s="28" t="str">
        <f>IF(AA139+AC139&gt;0,RANK(sonuc!AI139,sonuc!AI$134:AI$141),"")</f>
        <v/>
      </c>
      <c r="AH139" s="156" t="e">
        <f t="shared" si="186"/>
        <v>#N/A</v>
      </c>
      <c r="AI139" s="155">
        <f>(sonuc!AA139*1000+sonuc!AC139*200+(sonuc!AD139-sonuc!AF139)*20)</f>
        <v>0</v>
      </c>
      <c r="AJ139" s="109" t="str">
        <f>IF(AA139+AC139&gt;0,sonuc!AA139+sonuc!AC139,"")</f>
        <v/>
      </c>
    </row>
    <row r="140" spans="1:36" ht="18.75">
      <c r="A140" s="148">
        <v>7</v>
      </c>
      <c r="B140" s="196"/>
      <c r="C140" s="18" t="str">
        <f>+W134</f>
        <v/>
      </c>
      <c r="D140" s="30" t="str">
        <f t="shared" si="194"/>
        <v/>
      </c>
      <c r="E140" s="19" t="str">
        <f>+U134</f>
        <v/>
      </c>
      <c r="F140" s="20" t="str">
        <f>+W135</f>
        <v/>
      </c>
      <c r="G140" s="21" t="str">
        <f t="shared" si="192"/>
        <v/>
      </c>
      <c r="H140" s="22" t="str">
        <f>+U135</f>
        <v/>
      </c>
      <c r="I140" s="20" t="str">
        <f>+W136</f>
        <v/>
      </c>
      <c r="J140" s="21" t="str">
        <f t="shared" si="193"/>
        <v/>
      </c>
      <c r="K140" s="22" t="str">
        <f>+U136</f>
        <v/>
      </c>
      <c r="L140" s="20" t="str">
        <f>+W137</f>
        <v/>
      </c>
      <c r="M140" s="21" t="str">
        <f t="shared" si="195"/>
        <v/>
      </c>
      <c r="N140" s="22" t="str">
        <f>+U137</f>
        <v/>
      </c>
      <c r="O140" s="20" t="str">
        <f>+W138</f>
        <v/>
      </c>
      <c r="P140" s="21" t="str">
        <f t="shared" si="196"/>
        <v/>
      </c>
      <c r="Q140" s="22" t="str">
        <f>+U138</f>
        <v/>
      </c>
      <c r="R140" s="20" t="str">
        <f>+W139</f>
        <v/>
      </c>
      <c r="S140" s="21" t="str">
        <f t="shared" ref="S140:S141" si="197">IF(T140&lt;&gt;"",":","")</f>
        <v/>
      </c>
      <c r="T140" s="22" t="str">
        <f>+U139</f>
        <v/>
      </c>
      <c r="U140" s="37"/>
      <c r="V140" s="38"/>
      <c r="W140" s="39"/>
      <c r="X140" s="20" t="str">
        <f>IF('Gr 13'!$P$6&lt;&gt;"",'Gr 13'!$P$6,"")</f>
        <v/>
      </c>
      <c r="Y140" s="21" t="str">
        <f t="shared" si="184"/>
        <v/>
      </c>
      <c r="Z140" s="22" t="str">
        <f>IF('Gr 13'!$N$6&lt;&gt;"",'Gr 13'!$N$6,"")</f>
        <v/>
      </c>
      <c r="AA140" s="150">
        <f t="shared" si="187"/>
        <v>0</v>
      </c>
      <c r="AB140" s="151" t="str">
        <f t="shared" si="188"/>
        <v>:</v>
      </c>
      <c r="AC140" s="152">
        <f t="shared" si="189"/>
        <v>0</v>
      </c>
      <c r="AD140" s="153">
        <f t="shared" si="190"/>
        <v>0</v>
      </c>
      <c r="AE140" s="151" t="s">
        <v>11</v>
      </c>
      <c r="AF140" s="151">
        <f t="shared" si="191"/>
        <v>0</v>
      </c>
      <c r="AG140" s="28" t="str">
        <f>IF(AA140+AC140&gt;0,RANK(sonuc!AI140,sonuc!AI$134:AI$141),"")</f>
        <v/>
      </c>
      <c r="AH140" s="156" t="e">
        <f t="shared" si="186"/>
        <v>#N/A</v>
      </c>
      <c r="AI140" s="155">
        <f>(sonuc!AA140*1000+sonuc!AC140*200+(sonuc!AD140-sonuc!AF140)*20)</f>
        <v>0</v>
      </c>
      <c r="AJ140" s="109" t="str">
        <f>IF(AA140+AC140&gt;0,sonuc!AA140+sonuc!AC140,"")</f>
        <v/>
      </c>
    </row>
    <row r="141" spans="1:36" ht="19.5" thickBot="1">
      <c r="A141" s="157">
        <v>8</v>
      </c>
      <c r="B141" s="197"/>
      <c r="C141" s="57" t="str">
        <f>+Z134</f>
        <v/>
      </c>
      <c r="D141" s="58" t="str">
        <f t="shared" si="194"/>
        <v/>
      </c>
      <c r="E141" s="59" t="str">
        <f>+X134</f>
        <v/>
      </c>
      <c r="F141" s="57" t="str">
        <f>+Z135</f>
        <v/>
      </c>
      <c r="G141" s="58" t="str">
        <f t="shared" si="192"/>
        <v/>
      </c>
      <c r="H141" s="59" t="str">
        <f>+X135</f>
        <v/>
      </c>
      <c r="I141" s="57" t="str">
        <f>+Z136</f>
        <v/>
      </c>
      <c r="J141" s="58" t="str">
        <f t="shared" si="193"/>
        <v/>
      </c>
      <c r="K141" s="59" t="str">
        <f>+X136</f>
        <v/>
      </c>
      <c r="L141" s="57" t="str">
        <f>+Z137</f>
        <v/>
      </c>
      <c r="M141" s="58" t="str">
        <f t="shared" si="195"/>
        <v/>
      </c>
      <c r="N141" s="59" t="str">
        <f>+X137</f>
        <v/>
      </c>
      <c r="O141" s="57" t="str">
        <f>+Z138</f>
        <v/>
      </c>
      <c r="P141" s="58" t="str">
        <f t="shared" si="196"/>
        <v/>
      </c>
      <c r="Q141" s="59" t="str">
        <f>+X138</f>
        <v/>
      </c>
      <c r="R141" s="57" t="str">
        <f>+Z139</f>
        <v/>
      </c>
      <c r="S141" s="58" t="str">
        <f t="shared" si="197"/>
        <v/>
      </c>
      <c r="T141" s="59" t="str">
        <f>+X139</f>
        <v/>
      </c>
      <c r="U141" s="57" t="str">
        <f>+Z140</f>
        <v/>
      </c>
      <c r="V141" s="58" t="str">
        <f>IF(W141&lt;&gt;"",":","")</f>
        <v/>
      </c>
      <c r="W141" s="59" t="str">
        <f>+X140</f>
        <v/>
      </c>
      <c r="X141" s="60"/>
      <c r="Y141" s="61"/>
      <c r="Z141" s="62"/>
      <c r="AA141" s="160">
        <f t="shared" si="187"/>
        <v>0</v>
      </c>
      <c r="AB141" s="161" t="str">
        <f t="shared" si="188"/>
        <v>:</v>
      </c>
      <c r="AC141" s="162">
        <f t="shared" si="189"/>
        <v>0</v>
      </c>
      <c r="AD141" s="163">
        <f t="shared" si="190"/>
        <v>0</v>
      </c>
      <c r="AE141" s="161" t="s">
        <v>11</v>
      </c>
      <c r="AF141" s="161">
        <f t="shared" si="191"/>
        <v>0</v>
      </c>
      <c r="AG141" s="68" t="str">
        <f>IF(AA141+AC141&gt;0,RANK(sonuc!AI141,sonuc!AI$134:AI$141),"")</f>
        <v/>
      </c>
      <c r="AH141" s="164" t="e">
        <f t="shared" si="186"/>
        <v>#N/A</v>
      </c>
      <c r="AI141" s="159">
        <f>(sonuc!AA141*1000+sonuc!AC141*200+(sonuc!AD141-sonuc!AF141)*20)</f>
        <v>0</v>
      </c>
      <c r="AJ141" s="109" t="str">
        <f>IF(AA141+AC141&gt;0,sonuc!AA141+sonuc!AC141,"")</f>
        <v/>
      </c>
    </row>
    <row r="142" spans="1:36" ht="19.5" thickBot="1">
      <c r="A142" s="309" t="s">
        <v>57</v>
      </c>
      <c r="B142" s="310"/>
      <c r="C142" s="310"/>
      <c r="D142" s="310"/>
      <c r="E142" s="310"/>
      <c r="F142" s="310"/>
      <c r="G142" s="310"/>
      <c r="H142" s="310"/>
      <c r="I142" s="310"/>
      <c r="J142" s="310"/>
      <c r="K142" s="310"/>
      <c r="L142" s="310"/>
      <c r="M142" s="310"/>
      <c r="N142" s="310"/>
      <c r="O142" s="310"/>
      <c r="P142" s="310"/>
      <c r="Q142" s="310"/>
      <c r="R142" s="310"/>
      <c r="S142" s="310"/>
      <c r="T142" s="310"/>
      <c r="U142" s="310"/>
      <c r="V142" s="310"/>
      <c r="W142" s="310"/>
      <c r="X142" s="310"/>
      <c r="Y142" s="310"/>
      <c r="Z142" s="310"/>
      <c r="AA142" s="310"/>
      <c r="AB142" s="310"/>
      <c r="AC142" s="310"/>
      <c r="AD142" s="310"/>
      <c r="AE142" s="310"/>
      <c r="AF142" s="310"/>
      <c r="AG142" s="310"/>
      <c r="AH142" s="310"/>
      <c r="AI142" s="311"/>
      <c r="AJ142" s="109"/>
    </row>
    <row r="143" spans="1:36" ht="15.75">
      <c r="A143" s="106" t="s">
        <v>0</v>
      </c>
      <c r="B143" s="107" t="s">
        <v>1</v>
      </c>
      <c r="C143" s="296">
        <v>1</v>
      </c>
      <c r="D143" s="297"/>
      <c r="E143" s="298"/>
      <c r="F143" s="296">
        <v>2</v>
      </c>
      <c r="G143" s="297"/>
      <c r="H143" s="298"/>
      <c r="I143" s="296">
        <v>3</v>
      </c>
      <c r="J143" s="297"/>
      <c r="K143" s="298"/>
      <c r="L143" s="296">
        <v>4</v>
      </c>
      <c r="M143" s="297"/>
      <c r="N143" s="298"/>
      <c r="O143" s="296">
        <v>5</v>
      </c>
      <c r="P143" s="297"/>
      <c r="Q143" s="298"/>
      <c r="R143" s="296">
        <v>6</v>
      </c>
      <c r="S143" s="297"/>
      <c r="T143" s="298"/>
      <c r="U143" s="296">
        <v>7</v>
      </c>
      <c r="V143" s="297"/>
      <c r="W143" s="298"/>
      <c r="X143" s="296">
        <v>8</v>
      </c>
      <c r="Y143" s="297"/>
      <c r="Z143" s="298"/>
      <c r="AA143" s="290" t="s">
        <v>10</v>
      </c>
      <c r="AB143" s="291"/>
      <c r="AC143" s="299"/>
      <c r="AD143" s="290" t="s">
        <v>48</v>
      </c>
      <c r="AE143" s="291"/>
      <c r="AF143" s="292"/>
      <c r="AG143" s="118" t="s">
        <v>33</v>
      </c>
      <c r="AH143" s="33" t="e">
        <f>AH133</f>
        <v>#REF!</v>
      </c>
      <c r="AI143" s="70" t="s">
        <v>51</v>
      </c>
      <c r="AJ143" s="113" t="s">
        <v>52</v>
      </c>
    </row>
    <row r="144" spans="1:36" ht="18.75">
      <c r="A144" s="108">
        <v>1</v>
      </c>
      <c r="B144" s="31"/>
      <c r="C144" s="37"/>
      <c r="D144" s="38"/>
      <c r="E144" s="39"/>
      <c r="F144" s="20" t="str">
        <f>IF('Gr 14'!$N$9&lt;&gt;"",'Gr 14'!$N$9,"")</f>
        <v/>
      </c>
      <c r="G144" s="21" t="str">
        <f>IF(H144&lt;&gt;"",":","")</f>
        <v/>
      </c>
      <c r="H144" s="22" t="str">
        <f>IF('Gr 14'!$P$9&lt;&gt;"",'Gr 14'!$P$9,"")</f>
        <v/>
      </c>
      <c r="I144" s="20" t="str">
        <f>IF('Gr 14'!$N$14&lt;&gt;"",'Gr 14'!$N$14,"")</f>
        <v/>
      </c>
      <c r="J144" s="21" t="str">
        <f>IF(K144&lt;&gt;"",":","")</f>
        <v/>
      </c>
      <c r="K144" s="22" t="str">
        <f>IF('Gr 14'!$P$14&lt;&gt;"",'Gr 14'!$P$14,"")</f>
        <v/>
      </c>
      <c r="L144" s="20" t="str">
        <f>IF('Gr 14'!$N$4&lt;&gt;"",'Gr 14'!$N$4,"")</f>
        <v/>
      </c>
      <c r="M144" s="21" t="str">
        <f>IF($N$4&lt;&gt;"",":","")</f>
        <v>:</v>
      </c>
      <c r="N144" s="22" t="str">
        <f>IF('Gr 14'!$P$4&lt;&gt;"",'Gr 14'!$P$4,"")</f>
        <v/>
      </c>
      <c r="O144" s="20" t="str">
        <f>IF('Gr 14'!$E$19&lt;&gt;"",'Gr 14'!$E$19,"")</f>
        <v/>
      </c>
      <c r="P144" s="21" t="str">
        <f>IF(Q144&lt;&gt;"",":","")</f>
        <v/>
      </c>
      <c r="Q144" s="22" t="str">
        <f>IF('Gr 14'!$G$19&lt;&gt;"",'Gr 14'!$G$19,"")</f>
        <v/>
      </c>
      <c r="R144" s="20" t="str">
        <f>IF('Gr 14'!$E$14&lt;&gt;"",'Gr 14'!$E$14,"")</f>
        <v/>
      </c>
      <c r="S144" s="21" t="str">
        <f>IF(T144&lt;&gt;"",":","")</f>
        <v/>
      </c>
      <c r="T144" s="22" t="str">
        <f>IF('Gr 14'!$G$14&lt;&gt;"",'Gr 14'!$G$14,"")</f>
        <v/>
      </c>
      <c r="U144" s="20" t="str">
        <f>IF('Gr 14'!$E$9&lt;&gt;"",'Gr 14'!$E$9,"")</f>
        <v/>
      </c>
      <c r="V144" s="21" t="str">
        <f t="shared" ref="V144:V149" si="198">IF(W144&lt;&gt;"",":","")</f>
        <v/>
      </c>
      <c r="W144" s="22" t="str">
        <f>IF('Gr 14'!$G$9&lt;&gt;"",'Gr 14'!$G$9,"")</f>
        <v/>
      </c>
      <c r="X144" s="20" t="str">
        <f>IF('Gr 14'!$E$4&lt;&gt;"",'Gr 14'!$E$4,"")</f>
        <v/>
      </c>
      <c r="Y144" s="21" t="str">
        <f t="shared" ref="Y144:Y150" si="199">IF(Z144&lt;&gt;"",":","")</f>
        <v/>
      </c>
      <c r="Z144" s="22" t="str">
        <f>IF('Gr 14'!$G$4&lt;&gt;"",'Gr 14'!$G$4,"")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00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6" t="e">
        <f t="shared" ref="AH144:AH151" si="201">RANK(AK144,AK$4:AK$11)</f>
        <v>#N/A</v>
      </c>
      <c r="AI144" s="56">
        <f>(sonuc!AA144*1000+sonuc!AC144*200+(sonuc!AD144-sonuc!AF144)*20)</f>
        <v>0</v>
      </c>
      <c r="AJ144" s="109" t="str">
        <f>IF(AA144+AC144&gt;0,sonuc!AA144+sonuc!AC144,"")</f>
        <v/>
      </c>
    </row>
    <row r="145" spans="1:36" ht="18.75">
      <c r="A145" s="108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14'!$N$5&lt;&gt;"",'Gr 14'!$N$5,"")</f>
        <v/>
      </c>
      <c r="J145" s="21" t="str">
        <f>IF(K145&lt;&gt;"",":","")</f>
        <v/>
      </c>
      <c r="K145" s="22" t="str">
        <f>IF('Gr 14'!$P$5&lt;&gt;"",'Gr 14'!$P$5,"")</f>
        <v/>
      </c>
      <c r="L145" s="20" t="str">
        <f>IF('Gr 14'!$N$15&lt;&gt;"",'Gr 14'!$N$15,"")</f>
        <v/>
      </c>
      <c r="M145" s="21" t="str">
        <f>IF($N$5&lt;&gt;"",":","")</f>
        <v>:</v>
      </c>
      <c r="N145" s="22" t="str">
        <f>IF('Gr 14'!$P$15&lt;&gt;"",'Gr 14'!$P$15,"")</f>
        <v/>
      </c>
      <c r="O145" s="20" t="str">
        <f>IF('Gr 14'!$E$15&lt;&gt;"",'Gr 14'!$E$15,"")</f>
        <v/>
      </c>
      <c r="P145" s="21" t="str">
        <f>IF(Q145&lt;&gt;"",":","")</f>
        <v/>
      </c>
      <c r="Q145" s="22" t="str">
        <f>IF('Gr 14'!$G$15&lt;&gt;"",'Gr 14'!$G$15,"")</f>
        <v/>
      </c>
      <c r="R145" s="20" t="str">
        <f>IF('Gr 14'!$E$10&lt;&gt;"",'Gr 14'!$E$10,"")</f>
        <v/>
      </c>
      <c r="S145" s="21" t="str">
        <f>IF(T145&lt;&gt;"",":","")</f>
        <v/>
      </c>
      <c r="T145" s="22" t="str">
        <f>IF('Gr 14'!$G$10&lt;&gt;"",'Gr 14'!$G$10,"")</f>
        <v/>
      </c>
      <c r="U145" s="20" t="str">
        <f>IF('Gr 14'!$E$5&lt;&gt;"",'Gr 14'!$E$5,"")</f>
        <v/>
      </c>
      <c r="V145" s="21" t="str">
        <f t="shared" si="198"/>
        <v/>
      </c>
      <c r="W145" s="22" t="str">
        <f>IF('Gr 14'!$G$5&lt;&gt;"",'Gr 14'!$G$5,"")</f>
        <v/>
      </c>
      <c r="X145" s="20" t="str">
        <f>IF('Gr 14'!$E$20&lt;&gt;"",'Gr 14'!$E$20,"")</f>
        <v/>
      </c>
      <c r="Y145" s="21" t="str">
        <f t="shared" si="199"/>
        <v/>
      </c>
      <c r="Z145" s="22" t="str">
        <f>IF('Gr 14'!$G$20&lt;&gt;"",'Gr 14'!$G$20,"")</f>
        <v/>
      </c>
      <c r="AA145" s="23">
        <f t="shared" ref="AA145:AA151" si="202">IF(C145&gt;E145,1)+IF(F145&gt;H145,1)+IF(I145&gt;K145,1)+IF(L145&gt;N145,1)+IF(O145&gt;Q145,1)+IF(R145&gt;T145,1)+IF(U145&gt;W145,1)+IF(X145&gt;Z145,1)</f>
        <v>0</v>
      </c>
      <c r="AB145" s="24" t="str">
        <f t="shared" si="200"/>
        <v>:</v>
      </c>
      <c r="AC145" s="25">
        <f t="shared" ref="AC145:AC151" si="203">IF(E145&gt;C145,1)+IF(H145&gt;F145,1)+IF(K145&gt;I145,1)+IF(N145&gt;L145,1)+IF(Q145&gt;O145,1)+IF(T145&gt;R145,1)+IF(W145&gt;U145,1)+IF(Z145&gt;X145,1)</f>
        <v>0</v>
      </c>
      <c r="AD145" s="26">
        <f t="shared" ref="AD145:AD151" si="204">SUM(C145,F145,I145,L145,O145,R145,U145,X145)</f>
        <v>0</v>
      </c>
      <c r="AE145" s="27" t="s">
        <v>11</v>
      </c>
      <c r="AF145" s="24">
        <f t="shared" ref="AF145:AF151" si="205">SUM(E145,H145,K145,N145,Q145,T145,W145,Z145)</f>
        <v>0</v>
      </c>
      <c r="AG145" s="28" t="str">
        <f>IF(AA145+AC145&gt;0,RANK(sonuc!AI145,sonuc!AI$134:AI$141),"")</f>
        <v/>
      </c>
      <c r="AH145" s="116" t="e">
        <f t="shared" si="201"/>
        <v>#N/A</v>
      </c>
      <c r="AI145" s="56">
        <f>(sonuc!AA145*1000+sonuc!AC145*200+(sonuc!AD145-sonuc!AF145)*20)</f>
        <v>0</v>
      </c>
      <c r="AJ145" s="109" t="str">
        <f>IF(AA145+AC145&gt;0,sonuc!AA145+sonuc!AC145,"")</f>
        <v/>
      </c>
    </row>
    <row r="146" spans="1:36" ht="18.75">
      <c r="A146" s="108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06">IF(H146&lt;&gt;"",":","")</f>
        <v/>
      </c>
      <c r="H146" s="22" t="str">
        <f>+I145</f>
        <v/>
      </c>
      <c r="I146" s="37"/>
      <c r="J146" s="38"/>
      <c r="K146" s="39"/>
      <c r="L146" s="20" t="str">
        <f>IF('Gr 14'!$P$11&lt;&gt;"",'Gr 14'!$P$11,"")</f>
        <v/>
      </c>
      <c r="M146" s="21" t="str">
        <f>IF($N$6&lt;&gt;"",":","")</f>
        <v>:</v>
      </c>
      <c r="N146" s="22" t="str">
        <f>IF('Gr 14'!$N$11&lt;&gt;"",'Gr 14'!$N$11,"")</f>
        <v/>
      </c>
      <c r="O146" s="20" t="str">
        <f>IF('Gr 14'!$E$11&lt;&gt;"",'Gr 14'!$E$11,"")</f>
        <v/>
      </c>
      <c r="P146" s="21" t="str">
        <f>IF(Q146&lt;&gt;"",":","")</f>
        <v/>
      </c>
      <c r="Q146" s="22" t="str">
        <f>IF('Gr 14'!$G$11&lt;&gt;"",'Gr 14'!$G$11,"")</f>
        <v/>
      </c>
      <c r="R146" s="20" t="str">
        <f>IF('Gr 14'!$E$6&lt;&gt;"",'Gr 14'!$E$6,"")</f>
        <v/>
      </c>
      <c r="S146" s="21" t="str">
        <f>IF(T146&lt;&gt;"",":","")</f>
        <v/>
      </c>
      <c r="T146" s="22" t="str">
        <f>IF('Gr 14'!$G$6&lt;&gt;"",'Gr 14'!$G$6,"")</f>
        <v/>
      </c>
      <c r="U146" s="20" t="str">
        <f>IF('Gr 14'!$E$21&lt;&gt;"",'Gr 14'!$E$21,"")</f>
        <v/>
      </c>
      <c r="V146" s="21" t="str">
        <f t="shared" si="198"/>
        <v/>
      </c>
      <c r="W146" s="22" t="str">
        <f>IF('Gr 14'!$G$21&lt;&gt;"",'Gr 14'!$G$21,"")</f>
        <v/>
      </c>
      <c r="X146" s="20" t="str">
        <f>IF('Gr 14'!$E$16&lt;&gt;"",'Gr 14'!$E$16,"")</f>
        <v/>
      </c>
      <c r="Y146" s="21" t="str">
        <f t="shared" si="199"/>
        <v/>
      </c>
      <c r="Z146" s="22" t="str">
        <f>IF('Gr 14'!$G$16&lt;&gt;"",'Gr 14'!$G$16,"")</f>
        <v/>
      </c>
      <c r="AA146" s="23">
        <f t="shared" si="202"/>
        <v>0</v>
      </c>
      <c r="AB146" s="24" t="str">
        <f t="shared" si="200"/>
        <v>:</v>
      </c>
      <c r="AC146" s="25">
        <f t="shared" si="203"/>
        <v>0</v>
      </c>
      <c r="AD146" s="26">
        <f t="shared" si="204"/>
        <v>0</v>
      </c>
      <c r="AE146" s="27" t="s">
        <v>11</v>
      </c>
      <c r="AF146" s="24">
        <f t="shared" si="205"/>
        <v>0</v>
      </c>
      <c r="AG146" s="28" t="str">
        <f>IF(AA146+AC146&gt;0,RANK(sonuc!AI146,sonuc!AI$134:AI$141),"")</f>
        <v/>
      </c>
      <c r="AH146" s="116" t="e">
        <f t="shared" si="201"/>
        <v>#N/A</v>
      </c>
      <c r="AI146" s="56">
        <f>(sonuc!AA146*1000+sonuc!AC146*200+(sonuc!AD146-sonuc!AF146)*20)</f>
        <v>0</v>
      </c>
      <c r="AJ146" s="109" t="str">
        <f>IF(AA146+AC146&gt;0,sonuc!AA146+sonuc!AC146,"")</f>
        <v/>
      </c>
    </row>
    <row r="147" spans="1:36" ht="18.75">
      <c r="A147" s="108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06"/>
        <v/>
      </c>
      <c r="H147" s="19" t="str">
        <f>+L145</f>
        <v/>
      </c>
      <c r="I147" s="18" t="str">
        <f>+N146</f>
        <v/>
      </c>
      <c r="J147" s="21" t="str">
        <f t="shared" ref="J147:J151" si="207">IF(K147&lt;&gt;"",":","")</f>
        <v/>
      </c>
      <c r="K147" s="19" t="str">
        <f>+L146</f>
        <v/>
      </c>
      <c r="L147" s="37"/>
      <c r="M147" s="38"/>
      <c r="N147" s="39"/>
      <c r="O147" s="20" t="str">
        <f>IF('Gr 14'!$E$7&lt;&gt;"",'Gr 14'!$E$7,"")</f>
        <v/>
      </c>
      <c r="P147" s="21" t="str">
        <f>IF(Q147&lt;&gt;"",":","")</f>
        <v/>
      </c>
      <c r="Q147" s="22" t="str">
        <f>IF('Gr 14'!$G$7&lt;&gt;"",'Gr 14'!$G$7,"")</f>
        <v/>
      </c>
      <c r="R147" s="20" t="str">
        <f>IF('Gr 14'!$E$22&lt;&gt;"",'Gr 14'!$E$22,"")</f>
        <v/>
      </c>
      <c r="S147" s="21" t="str">
        <f>IF(T147&lt;&gt;"",":","")</f>
        <v/>
      </c>
      <c r="T147" s="22" t="str">
        <f>IF('Gr 14'!$G$22&lt;&gt;"",'Gr 14'!$G$22,"")</f>
        <v/>
      </c>
      <c r="U147" s="20" t="str">
        <f>IF('Gr 14'!$E$17&lt;&gt;"",'Gr 14'!$E$17,"")</f>
        <v/>
      </c>
      <c r="V147" s="21" t="str">
        <f t="shared" si="198"/>
        <v/>
      </c>
      <c r="W147" s="22" t="str">
        <f>IF('Gr 14'!$G$17&lt;&gt;"",'Gr 14'!$G$17,"")</f>
        <v/>
      </c>
      <c r="X147" s="20" t="str">
        <f>IF('Gr 14'!$E$12&lt;&gt;"",'Gr 14'!$E$12,"")</f>
        <v/>
      </c>
      <c r="Y147" s="21" t="str">
        <f t="shared" si="199"/>
        <v/>
      </c>
      <c r="Z147" s="22" t="str">
        <f>IF('Gr 14'!$G$12&lt;&gt;"",'Gr 14'!$G$12,"")</f>
        <v/>
      </c>
      <c r="AA147" s="23">
        <f t="shared" si="202"/>
        <v>0</v>
      </c>
      <c r="AB147" s="24" t="str">
        <f t="shared" si="200"/>
        <v>:</v>
      </c>
      <c r="AC147" s="25">
        <f t="shared" si="203"/>
        <v>0</v>
      </c>
      <c r="AD147" s="26">
        <f t="shared" si="204"/>
        <v>0</v>
      </c>
      <c r="AE147" s="27" t="s">
        <v>11</v>
      </c>
      <c r="AF147" s="24">
        <f t="shared" si="205"/>
        <v>0</v>
      </c>
      <c r="AG147" s="28" t="str">
        <f>IF(AA147+AC147&gt;0,RANK(sonuc!AI147,sonuc!AI$134:AI$141),"")</f>
        <v/>
      </c>
      <c r="AH147" s="116" t="e">
        <f t="shared" si="201"/>
        <v>#N/A</v>
      </c>
      <c r="AI147" s="56">
        <f>(sonuc!AA147*1000+sonuc!AC147*200+(sonuc!AD147-sonuc!AF147)*20)</f>
        <v>0</v>
      </c>
      <c r="AJ147" s="109" t="str">
        <f>IF(AA147+AC147&gt;0,sonuc!AA147+sonuc!AC147,"")</f>
        <v/>
      </c>
    </row>
    <row r="148" spans="1:36" ht="18.75">
      <c r="A148" s="108">
        <v>5</v>
      </c>
      <c r="B148" s="31"/>
      <c r="C148" s="18" t="str">
        <f>+Q144</f>
        <v/>
      </c>
      <c r="D148" s="30" t="str">
        <f t="shared" ref="D148:D151" si="208">IF(E148&lt;&gt;"",":","")</f>
        <v/>
      </c>
      <c r="E148" s="19" t="str">
        <f>+O144</f>
        <v/>
      </c>
      <c r="F148" s="20" t="str">
        <f>+Q145</f>
        <v/>
      </c>
      <c r="G148" s="21" t="str">
        <f t="shared" si="206"/>
        <v/>
      </c>
      <c r="H148" s="22" t="str">
        <f>+O145</f>
        <v/>
      </c>
      <c r="I148" s="20" t="str">
        <f>+Q146</f>
        <v/>
      </c>
      <c r="J148" s="21" t="str">
        <f t="shared" si="207"/>
        <v/>
      </c>
      <c r="K148" s="19" t="str">
        <f>+O146</f>
        <v/>
      </c>
      <c r="L148" s="20" t="str">
        <f>+Q147</f>
        <v/>
      </c>
      <c r="M148" s="21" t="str">
        <f t="shared" ref="M148:M151" si="209">IF(N148&lt;&gt;"",":","")</f>
        <v/>
      </c>
      <c r="N148" s="22" t="str">
        <f>+O147</f>
        <v/>
      </c>
      <c r="O148" s="37"/>
      <c r="P148" s="38"/>
      <c r="Q148" s="39"/>
      <c r="R148" s="20" t="str">
        <f>IF('Gr 14'!$N$7&lt;&gt;"",'Gr 14'!$N$7,"")</f>
        <v/>
      </c>
      <c r="S148" s="21" t="str">
        <f>IF(T148&lt;&gt;"",":","")</f>
        <v/>
      </c>
      <c r="T148" s="22" t="str">
        <f>IF('Gr 14'!$P$7&lt;&gt;"",'Gr 14'!$P$7,"")</f>
        <v/>
      </c>
      <c r="U148" s="20" t="str">
        <f>IF('Gr 14'!$P$12&lt;&gt;"",'Gr 14'!$P$12,"")</f>
        <v/>
      </c>
      <c r="V148" s="21" t="str">
        <f t="shared" si="198"/>
        <v/>
      </c>
      <c r="W148" s="22" t="str">
        <f>IF('Gr 14'!$N$12&lt;&gt;"",'Gr 14'!$N$12,"")</f>
        <v/>
      </c>
      <c r="X148" s="20" t="str">
        <f>IF('Gr 14'!$P$16&lt;&gt;"",'Gr 14'!$P$16,"")</f>
        <v/>
      </c>
      <c r="Y148" s="21" t="str">
        <f t="shared" si="199"/>
        <v/>
      </c>
      <c r="Z148" s="22" t="str">
        <f>IF('Gr 14'!$N$16&lt;&gt;"",'Gr 14'!$N$16,"")</f>
        <v/>
      </c>
      <c r="AA148" s="23">
        <f t="shared" si="202"/>
        <v>0</v>
      </c>
      <c r="AB148" s="24" t="str">
        <f t="shared" si="200"/>
        <v>:</v>
      </c>
      <c r="AC148" s="25">
        <f t="shared" si="203"/>
        <v>0</v>
      </c>
      <c r="AD148" s="26">
        <f t="shared" si="204"/>
        <v>0</v>
      </c>
      <c r="AE148" s="27" t="s">
        <v>11</v>
      </c>
      <c r="AF148" s="24">
        <f t="shared" si="205"/>
        <v>0</v>
      </c>
      <c r="AG148" s="28" t="str">
        <f>IF(AA148+AC148&gt;0,RANK(sonuc!AI148,sonuc!AI$134:AI$141),"")</f>
        <v/>
      </c>
      <c r="AH148" s="116" t="e">
        <f t="shared" si="201"/>
        <v>#N/A</v>
      </c>
      <c r="AI148" s="56">
        <f>(sonuc!AA148*1000+sonuc!AC148*200+(sonuc!AD148-sonuc!AF148)*20)</f>
        <v>0</v>
      </c>
      <c r="AJ148" s="109" t="str">
        <f>IF(AA148+AC148&gt;0,sonuc!AA148+sonuc!AC148,"")</f>
        <v/>
      </c>
    </row>
    <row r="149" spans="1:36" ht="18.75">
      <c r="A149" s="108">
        <v>6</v>
      </c>
      <c r="B149" s="31"/>
      <c r="C149" s="18" t="str">
        <f>+T144</f>
        <v/>
      </c>
      <c r="D149" s="21" t="str">
        <f t="shared" si="208"/>
        <v/>
      </c>
      <c r="E149" s="19" t="str">
        <f>+R144</f>
        <v/>
      </c>
      <c r="F149" s="18" t="str">
        <f>+T145</f>
        <v/>
      </c>
      <c r="G149" s="21" t="str">
        <f t="shared" si="206"/>
        <v/>
      </c>
      <c r="H149" s="19" t="str">
        <f>+R145</f>
        <v/>
      </c>
      <c r="I149" s="18" t="str">
        <f>+T146</f>
        <v/>
      </c>
      <c r="J149" s="21" t="str">
        <f t="shared" si="207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10">IF(Q149&lt;&gt;"",":","")</f>
        <v/>
      </c>
      <c r="Q149" s="19" t="str">
        <f>+R148</f>
        <v/>
      </c>
      <c r="R149" s="37"/>
      <c r="S149" s="38"/>
      <c r="T149" s="39"/>
      <c r="U149" s="20" t="str">
        <f>IF('Gr 14'!$P$17&lt;&gt;"",'Gr 14'!$P$17,"")</f>
        <v/>
      </c>
      <c r="V149" s="21" t="str">
        <f t="shared" si="198"/>
        <v/>
      </c>
      <c r="W149" s="22" t="str">
        <f>IF('Gr 14'!$N$17&lt;&gt;"",'Gr 14'!$N$17,"")</f>
        <v/>
      </c>
      <c r="X149" s="20" t="str">
        <f>IF('Gr 14'!$P$10&lt;&gt;"",'Gr 14'!$P$10,"")</f>
        <v/>
      </c>
      <c r="Y149" s="21" t="str">
        <f t="shared" si="199"/>
        <v/>
      </c>
      <c r="Z149" s="22" t="str">
        <f>IF('Gr 14'!$N$10&lt;&gt;"",'Gr 14'!$N$10,"")</f>
        <v/>
      </c>
      <c r="AA149" s="23">
        <f t="shared" si="202"/>
        <v>0</v>
      </c>
      <c r="AB149" s="24" t="str">
        <f t="shared" si="200"/>
        <v>:</v>
      </c>
      <c r="AC149" s="25">
        <f t="shared" si="203"/>
        <v>0</v>
      </c>
      <c r="AD149" s="26">
        <f t="shared" si="204"/>
        <v>0</v>
      </c>
      <c r="AE149" s="27" t="s">
        <v>11</v>
      </c>
      <c r="AF149" s="24">
        <f t="shared" si="205"/>
        <v>0</v>
      </c>
      <c r="AG149" s="28" t="str">
        <f>IF(AA149+AC149&gt;0,RANK(sonuc!AI149,sonuc!AI$134:AI$141),"")</f>
        <v/>
      </c>
      <c r="AH149" s="116" t="e">
        <f t="shared" si="201"/>
        <v>#N/A</v>
      </c>
      <c r="AI149" s="56">
        <f>(sonuc!AA149*1000+sonuc!AC149*200+(sonuc!AD149-sonuc!AF149)*20)</f>
        <v>0</v>
      </c>
      <c r="AJ149" s="109" t="str">
        <f>IF(AA149+AC149&gt;0,sonuc!AA149+sonuc!AC149,"")</f>
        <v/>
      </c>
    </row>
    <row r="150" spans="1:36" ht="18.75">
      <c r="A150" s="108">
        <v>7</v>
      </c>
      <c r="B150" s="31"/>
      <c r="C150" s="18" t="str">
        <f>+W144</f>
        <v/>
      </c>
      <c r="D150" s="30" t="str">
        <f t="shared" si="208"/>
        <v/>
      </c>
      <c r="E150" s="19" t="str">
        <f>+U144</f>
        <v/>
      </c>
      <c r="F150" s="20" t="str">
        <f>+W145</f>
        <v/>
      </c>
      <c r="G150" s="21" t="str">
        <f t="shared" si="206"/>
        <v/>
      </c>
      <c r="H150" s="22" t="str">
        <f>+U145</f>
        <v/>
      </c>
      <c r="I150" s="20" t="str">
        <f>+W146</f>
        <v/>
      </c>
      <c r="J150" s="21" t="str">
        <f t="shared" si="207"/>
        <v/>
      </c>
      <c r="K150" s="22" t="str">
        <f>+U146</f>
        <v/>
      </c>
      <c r="L150" s="20" t="str">
        <f>+W147</f>
        <v/>
      </c>
      <c r="M150" s="21" t="str">
        <f t="shared" si="209"/>
        <v/>
      </c>
      <c r="N150" s="22" t="str">
        <f>+U147</f>
        <v/>
      </c>
      <c r="O150" s="20" t="str">
        <f>+W148</f>
        <v/>
      </c>
      <c r="P150" s="21" t="str">
        <f t="shared" si="210"/>
        <v/>
      </c>
      <c r="Q150" s="22" t="str">
        <f>+U148</f>
        <v/>
      </c>
      <c r="R150" s="20" t="str">
        <f>+W149</f>
        <v/>
      </c>
      <c r="S150" s="21" t="str">
        <f t="shared" ref="S150:S151" si="211">IF(T150&lt;&gt;"",":","")</f>
        <v/>
      </c>
      <c r="T150" s="22" t="str">
        <f>+U149</f>
        <v/>
      </c>
      <c r="U150" s="37"/>
      <c r="V150" s="38"/>
      <c r="W150" s="39"/>
      <c r="X150" s="20" t="str">
        <f>IF('Gr 14'!$P$6&lt;&gt;"",'Gr 14'!$P$6,"")</f>
        <v/>
      </c>
      <c r="Y150" s="21" t="str">
        <f t="shared" si="199"/>
        <v/>
      </c>
      <c r="Z150" s="22" t="str">
        <f>IF('Gr 14'!$N$6&lt;&gt;"",'Gr 14'!$N$6,"")</f>
        <v/>
      </c>
      <c r="AA150" s="23">
        <f t="shared" si="202"/>
        <v>0</v>
      </c>
      <c r="AB150" s="24" t="str">
        <f t="shared" si="200"/>
        <v>:</v>
      </c>
      <c r="AC150" s="25">
        <f t="shared" si="203"/>
        <v>0</v>
      </c>
      <c r="AD150" s="26">
        <f t="shared" si="204"/>
        <v>0</v>
      </c>
      <c r="AE150" s="27" t="s">
        <v>11</v>
      </c>
      <c r="AF150" s="24">
        <f t="shared" si="205"/>
        <v>0</v>
      </c>
      <c r="AG150" s="28" t="str">
        <f>IF(AA150+AC150&gt;0,RANK(sonuc!AI150,sonuc!AI$134:AI$141),"")</f>
        <v/>
      </c>
      <c r="AH150" s="116" t="e">
        <f t="shared" si="201"/>
        <v>#N/A</v>
      </c>
      <c r="AI150" s="56">
        <f>(sonuc!AA150*1000+sonuc!AC150*200+(sonuc!AD150-sonuc!AF150)*20)</f>
        <v>0</v>
      </c>
      <c r="AJ150" s="109" t="str">
        <f>IF(AA150+AC150&gt;0,sonuc!AA150+sonuc!AC150,"")</f>
        <v/>
      </c>
    </row>
    <row r="151" spans="1:36" ht="19.5" thickBot="1">
      <c r="A151" s="112">
        <v>8</v>
      </c>
      <c r="B151" s="32"/>
      <c r="C151" s="57" t="str">
        <f>+Z144</f>
        <v/>
      </c>
      <c r="D151" s="58" t="str">
        <f t="shared" si="208"/>
        <v/>
      </c>
      <c r="E151" s="59" t="str">
        <f>+X144</f>
        <v/>
      </c>
      <c r="F151" s="57" t="str">
        <f>+Z145</f>
        <v/>
      </c>
      <c r="G151" s="58" t="str">
        <f t="shared" si="206"/>
        <v/>
      </c>
      <c r="H151" s="59" t="str">
        <f>+X145</f>
        <v/>
      </c>
      <c r="I151" s="57" t="str">
        <f>+Z146</f>
        <v/>
      </c>
      <c r="J151" s="58" t="str">
        <f t="shared" si="207"/>
        <v/>
      </c>
      <c r="K151" s="59" t="str">
        <f>+X146</f>
        <v/>
      </c>
      <c r="L151" s="57" t="str">
        <f>+Z147</f>
        <v/>
      </c>
      <c r="M151" s="58" t="str">
        <f t="shared" si="209"/>
        <v/>
      </c>
      <c r="N151" s="59" t="str">
        <f>+X147</f>
        <v/>
      </c>
      <c r="O151" s="57" t="str">
        <f>+Z148</f>
        <v/>
      </c>
      <c r="P151" s="58" t="str">
        <f t="shared" si="210"/>
        <v/>
      </c>
      <c r="Q151" s="59" t="str">
        <f>+X148</f>
        <v/>
      </c>
      <c r="R151" s="57" t="str">
        <f>+Z149</f>
        <v/>
      </c>
      <c r="S151" s="58" t="str">
        <f t="shared" si="211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02"/>
        <v>0</v>
      </c>
      <c r="AB151" s="64" t="str">
        <f t="shared" si="200"/>
        <v>:</v>
      </c>
      <c r="AC151" s="65">
        <f t="shared" si="203"/>
        <v>0</v>
      </c>
      <c r="AD151" s="66">
        <f t="shared" si="204"/>
        <v>0</v>
      </c>
      <c r="AE151" s="67" t="s">
        <v>11</v>
      </c>
      <c r="AF151" s="64">
        <f t="shared" si="205"/>
        <v>0</v>
      </c>
      <c r="AG151" s="68" t="str">
        <f>IF(AA151+AC151&gt;0,RANK(sonuc!AI151,sonuc!AI$134:AI$141),"")</f>
        <v/>
      </c>
      <c r="AH151" s="117" t="e">
        <f t="shared" si="201"/>
        <v>#N/A</v>
      </c>
      <c r="AI151" s="69">
        <f>(sonuc!AA151*1000+sonuc!AC151*200+(sonuc!AD151-sonuc!AF151)*20)</f>
        <v>0</v>
      </c>
      <c r="AJ151" s="109" t="str">
        <f>IF(AA151+AC151&gt;0,sonuc!AA151+sonuc!AC151,"")</f>
        <v/>
      </c>
    </row>
    <row r="152" spans="1:36" ht="19.5" thickBot="1">
      <c r="A152" s="293" t="s">
        <v>67</v>
      </c>
      <c r="B152" s="294"/>
      <c r="C152" s="294"/>
      <c r="D152" s="294"/>
      <c r="E152" s="294"/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  <c r="X152" s="294"/>
      <c r="Y152" s="294"/>
      <c r="Z152" s="294"/>
      <c r="AA152" s="294"/>
      <c r="AB152" s="294"/>
      <c r="AC152" s="294"/>
      <c r="AD152" s="294"/>
      <c r="AE152" s="294"/>
      <c r="AF152" s="294"/>
      <c r="AG152" s="294"/>
      <c r="AH152" s="294"/>
      <c r="AI152" s="295"/>
      <c r="AJ152" s="109"/>
    </row>
    <row r="153" spans="1:36" ht="15.75">
      <c r="A153" s="106" t="s">
        <v>0</v>
      </c>
      <c r="B153" s="107" t="s">
        <v>1</v>
      </c>
      <c r="C153" s="296">
        <v>1</v>
      </c>
      <c r="D153" s="297"/>
      <c r="E153" s="298"/>
      <c r="F153" s="296">
        <v>2</v>
      </c>
      <c r="G153" s="297"/>
      <c r="H153" s="298"/>
      <c r="I153" s="296">
        <v>3</v>
      </c>
      <c r="J153" s="297"/>
      <c r="K153" s="298"/>
      <c r="L153" s="296">
        <v>4</v>
      </c>
      <c r="M153" s="297"/>
      <c r="N153" s="298"/>
      <c r="O153" s="296">
        <v>5</v>
      </c>
      <c r="P153" s="297"/>
      <c r="Q153" s="298"/>
      <c r="R153" s="296">
        <v>6</v>
      </c>
      <c r="S153" s="297"/>
      <c r="T153" s="298"/>
      <c r="U153" s="296">
        <v>7</v>
      </c>
      <c r="V153" s="297"/>
      <c r="W153" s="298"/>
      <c r="X153" s="296">
        <v>8</v>
      </c>
      <c r="Y153" s="297"/>
      <c r="Z153" s="298"/>
      <c r="AA153" s="290" t="s">
        <v>10</v>
      </c>
      <c r="AB153" s="291"/>
      <c r="AC153" s="299"/>
      <c r="AD153" s="290" t="s">
        <v>48</v>
      </c>
      <c r="AE153" s="291"/>
      <c r="AF153" s="292"/>
      <c r="AG153" s="118" t="s">
        <v>33</v>
      </c>
      <c r="AH153" s="33" t="e">
        <f>AH143</f>
        <v>#REF!</v>
      </c>
      <c r="AI153" s="70" t="s">
        <v>51</v>
      </c>
      <c r="AJ153" s="113" t="s">
        <v>52</v>
      </c>
    </row>
    <row r="154" spans="1:36" ht="18.75">
      <c r="A154" s="108">
        <v>1</v>
      </c>
      <c r="B154" s="31"/>
      <c r="C154" s="37"/>
      <c r="D154" s="38"/>
      <c r="E154" s="39"/>
      <c r="F154" s="20" t="str">
        <f>IF('Gr 15'!$N$9&lt;&gt;"",'Gr 15'!$N$9,"")</f>
        <v/>
      </c>
      <c r="G154" s="21" t="str">
        <f>IF(H154&lt;&gt;"",":","")</f>
        <v/>
      </c>
      <c r="H154" s="22" t="str">
        <f>IF('Gr 15'!$P$9&lt;&gt;"",'Gr 15'!$P$9,"")</f>
        <v/>
      </c>
      <c r="I154" s="20" t="str">
        <f>IF('Gr 15'!$N$14&lt;&gt;"",'Gr 15'!$N$14,"")</f>
        <v/>
      </c>
      <c r="J154" s="21" t="str">
        <f>IF(K154&lt;&gt;"",":","")</f>
        <v/>
      </c>
      <c r="K154" s="22" t="str">
        <f>IF('Gr 15'!$P$14&lt;&gt;"",'Gr 15'!$P$14,"")</f>
        <v/>
      </c>
      <c r="L154" s="20" t="str">
        <f>IF('Gr 15'!$N$4&lt;&gt;"",'Gr 15'!$N$4,"")</f>
        <v/>
      </c>
      <c r="M154" s="21" t="str">
        <f>IF($N$4&lt;&gt;"",":","")</f>
        <v>:</v>
      </c>
      <c r="N154" s="22" t="str">
        <f>IF('Gr 15'!$P$4&lt;&gt;"",'Gr 15'!$P$4,"")</f>
        <v/>
      </c>
      <c r="O154" s="20" t="str">
        <f>IF('Gr 15'!$E$19&lt;&gt;"",'Gr 15'!$E$19,"")</f>
        <v/>
      </c>
      <c r="P154" s="21" t="str">
        <f>IF(Q154&lt;&gt;"",":","")</f>
        <v/>
      </c>
      <c r="Q154" s="22" t="str">
        <f>IF('Gr 15'!$G$19&lt;&gt;"",'Gr 15'!$G$19,"")</f>
        <v/>
      </c>
      <c r="R154" s="20" t="str">
        <f>IF('Gr 15'!$E$14&lt;&gt;"",'Gr 15'!$E$14,"")</f>
        <v/>
      </c>
      <c r="S154" s="21" t="str">
        <f>IF(T154&lt;&gt;"",":","")</f>
        <v/>
      </c>
      <c r="T154" s="22" t="str">
        <f>IF('Gr 15'!$G$14&lt;&gt;"",'Gr 15'!$G$14,"")</f>
        <v/>
      </c>
      <c r="U154" s="20" t="str">
        <f>IF('Gr 15'!$E$9&lt;&gt;"",'Gr 15'!$E$9,"")</f>
        <v/>
      </c>
      <c r="V154" s="21" t="str">
        <f t="shared" ref="V154:V159" si="212">IF(W154&lt;&gt;"",":","")</f>
        <v/>
      </c>
      <c r="W154" s="22" t="str">
        <f>IF('Gr 15'!$G$9&lt;&gt;"",'Gr 15'!$G$9,"")</f>
        <v/>
      </c>
      <c r="X154" s="20" t="str">
        <f>IF('Gr 15'!$E$4&lt;&gt;"",'Gr 15'!$E$4,"")</f>
        <v/>
      </c>
      <c r="Y154" s="21" t="str">
        <f t="shared" ref="Y154:Y160" si="213">IF(Z154&lt;&gt;"",":","")</f>
        <v/>
      </c>
      <c r="Z154" s="22" t="str">
        <f>IF('Gr 15'!$G$4&lt;&gt;"",'Gr 15'!$G$4,"")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14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6" t="e">
        <f t="shared" ref="AH154:AH161" si="215">RANK(AK154,AK$4:AK$11)</f>
        <v>#N/A</v>
      </c>
      <c r="AI154" s="56">
        <f>(sonuc!AA154*1000+sonuc!AC154*200+(sonuc!AD154-sonuc!AF154)*20)</f>
        <v>0</v>
      </c>
      <c r="AJ154" s="109" t="str">
        <f>IF(AA154+AC154&gt;0,sonuc!AA154+sonuc!AC154,"")</f>
        <v/>
      </c>
    </row>
    <row r="155" spans="1:36" ht="18.75">
      <c r="A155" s="108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15'!$N$5&lt;&gt;"",'Gr 15'!$N$5,"")</f>
        <v/>
      </c>
      <c r="J155" s="21" t="str">
        <f>IF(K155&lt;&gt;"",":","")</f>
        <v/>
      </c>
      <c r="K155" s="22" t="str">
        <f>IF('Gr 15'!$P$5&lt;&gt;"",'Gr 15'!$P$5,"")</f>
        <v/>
      </c>
      <c r="L155" s="20" t="str">
        <f>IF('Gr 15'!$N$15&lt;&gt;"",'Gr 15'!$N$15,"")</f>
        <v/>
      </c>
      <c r="M155" s="21" t="str">
        <f>IF($N$5&lt;&gt;"",":","")</f>
        <v>:</v>
      </c>
      <c r="N155" s="22" t="str">
        <f>IF('Gr 15'!$P$15&lt;&gt;"",'Gr 15'!$P$15,"")</f>
        <v/>
      </c>
      <c r="O155" s="20" t="str">
        <f>IF('Gr 15'!$E$15&lt;&gt;"",'Gr 15'!$E$15,"")</f>
        <v/>
      </c>
      <c r="P155" s="21" t="str">
        <f>IF(Q155&lt;&gt;"",":","")</f>
        <v/>
      </c>
      <c r="Q155" s="22" t="str">
        <f>IF('Gr 15'!$G$15&lt;&gt;"",'Gr 15'!$G$15,"")</f>
        <v/>
      </c>
      <c r="R155" s="20" t="str">
        <f>IF('Gr 15'!$E$10&lt;&gt;"",'Gr 15'!$E$10,"")</f>
        <v/>
      </c>
      <c r="S155" s="21" t="str">
        <f>IF(T155&lt;&gt;"",":","")</f>
        <v/>
      </c>
      <c r="T155" s="22" t="str">
        <f>IF('Gr 15'!$G$10&lt;&gt;"",'Gr 15'!$G$10,"")</f>
        <v/>
      </c>
      <c r="U155" s="20" t="str">
        <f>IF('Gr 15'!$E$5&lt;&gt;"",'Gr 15'!$E$5,"")</f>
        <v/>
      </c>
      <c r="V155" s="21" t="str">
        <f t="shared" si="212"/>
        <v/>
      </c>
      <c r="W155" s="22" t="str">
        <f>IF('Gr 15'!$G$5&lt;&gt;"",'Gr 15'!$G$5,"")</f>
        <v/>
      </c>
      <c r="X155" s="20" t="str">
        <f>IF('Gr 15'!$E$20&lt;&gt;"",'Gr 15'!$E$20,"")</f>
        <v/>
      </c>
      <c r="Y155" s="21" t="str">
        <f t="shared" si="213"/>
        <v/>
      </c>
      <c r="Z155" s="22" t="str">
        <f>IF('Gr 15'!$G$20&lt;&gt;"",'Gr 15'!$G$20,"")</f>
        <v/>
      </c>
      <c r="AA155" s="23">
        <f t="shared" ref="AA155:AA161" si="216">IF(C155&gt;E155,1)+IF(F155&gt;H155,1)+IF(I155&gt;K155,1)+IF(L155&gt;N155,1)+IF(O155&gt;Q155,1)+IF(R155&gt;T155,1)+IF(U155&gt;W155,1)+IF(X155&gt;Z155,1)</f>
        <v>0</v>
      </c>
      <c r="AB155" s="24" t="str">
        <f t="shared" si="214"/>
        <v>:</v>
      </c>
      <c r="AC155" s="25">
        <f t="shared" ref="AC155:AC161" si="217">IF(E155&gt;C155,1)+IF(H155&gt;F155,1)+IF(K155&gt;I155,1)+IF(N155&gt;L155,1)+IF(Q155&gt;O155,1)+IF(T155&gt;R155,1)+IF(W155&gt;U155,1)+IF(Z155&gt;X155,1)</f>
        <v>0</v>
      </c>
      <c r="AD155" s="26">
        <f t="shared" ref="AD155:AD161" si="218">SUM(C155,F155,I155,L155,O155,R155,U155,X155)</f>
        <v>0</v>
      </c>
      <c r="AE155" s="27" t="s">
        <v>11</v>
      </c>
      <c r="AF155" s="24">
        <f t="shared" ref="AF155:AF161" si="219">SUM(E155,H155,K155,N155,Q155,T155,W155,Z155)</f>
        <v>0</v>
      </c>
      <c r="AG155" s="28" t="str">
        <f>IF(AA155+AC155&gt;0,RANK(sonuc!AI155,sonuc!AI$134:AI$141),"")</f>
        <v/>
      </c>
      <c r="AH155" s="116" t="e">
        <f t="shared" si="215"/>
        <v>#N/A</v>
      </c>
      <c r="AI155" s="56">
        <f>(sonuc!AA155*1000+sonuc!AC155*200+(sonuc!AD155-sonuc!AF155)*20)</f>
        <v>0</v>
      </c>
      <c r="AJ155" s="109" t="str">
        <f>IF(AA155+AC155&gt;0,sonuc!AA155+sonuc!AC155,"")</f>
        <v/>
      </c>
    </row>
    <row r="156" spans="1:36" ht="18.75">
      <c r="A156" s="108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20">IF(H156&lt;&gt;"",":","")</f>
        <v/>
      </c>
      <c r="H156" s="22" t="str">
        <f>+I155</f>
        <v/>
      </c>
      <c r="I156" s="37"/>
      <c r="J156" s="38"/>
      <c r="K156" s="39"/>
      <c r="L156" s="20" t="str">
        <f>IF('Gr 15'!$P$11&lt;&gt;"",'Gr 15'!$P$11,"")</f>
        <v/>
      </c>
      <c r="M156" s="21" t="str">
        <f>IF($N$6&lt;&gt;"",":","")</f>
        <v>:</v>
      </c>
      <c r="N156" s="22" t="str">
        <f>IF('Gr 15'!$N$11&lt;&gt;"",'Gr 15'!$N$11,"")</f>
        <v/>
      </c>
      <c r="O156" s="20" t="str">
        <f>IF('Gr 15'!$E$11&lt;&gt;"",'Gr 15'!$E$11,"")</f>
        <v/>
      </c>
      <c r="P156" s="21" t="str">
        <f>IF(Q156&lt;&gt;"",":","")</f>
        <v/>
      </c>
      <c r="Q156" s="22" t="str">
        <f>IF('Gr 15'!$G$11&lt;&gt;"",'Gr 15'!$G$11,"")</f>
        <v/>
      </c>
      <c r="R156" s="20" t="str">
        <f>IF('Gr 15'!$E$6&lt;&gt;"",'Gr 15'!$E$6,"")</f>
        <v/>
      </c>
      <c r="S156" s="21" t="str">
        <f>IF(T156&lt;&gt;"",":","")</f>
        <v/>
      </c>
      <c r="T156" s="22" t="str">
        <f>IF('Gr 15'!$G$6&lt;&gt;"",'Gr 15'!$G$6,"")</f>
        <v/>
      </c>
      <c r="U156" s="20" t="str">
        <f>IF('Gr 15'!$E$21&lt;&gt;"",'Gr 15'!$E$21,"")</f>
        <v/>
      </c>
      <c r="V156" s="21" t="str">
        <f t="shared" si="212"/>
        <v/>
      </c>
      <c r="W156" s="22" t="str">
        <f>IF('Gr 15'!$G$21&lt;&gt;"",'Gr 15'!$G$21,"")</f>
        <v/>
      </c>
      <c r="X156" s="20" t="str">
        <f>IF('Gr 15'!$E$16&lt;&gt;"",'Gr 15'!$E$16,"")</f>
        <v/>
      </c>
      <c r="Y156" s="21" t="str">
        <f t="shared" si="213"/>
        <v/>
      </c>
      <c r="Z156" s="22" t="str">
        <f>IF('Gr 15'!$G$16&lt;&gt;"",'Gr 15'!$G$16,"")</f>
        <v/>
      </c>
      <c r="AA156" s="23">
        <f t="shared" si="216"/>
        <v>0</v>
      </c>
      <c r="AB156" s="24" t="str">
        <f t="shared" si="214"/>
        <v>:</v>
      </c>
      <c r="AC156" s="25">
        <f t="shared" si="217"/>
        <v>0</v>
      </c>
      <c r="AD156" s="26">
        <f t="shared" si="218"/>
        <v>0</v>
      </c>
      <c r="AE156" s="27" t="s">
        <v>11</v>
      </c>
      <c r="AF156" s="24">
        <f t="shared" si="219"/>
        <v>0</v>
      </c>
      <c r="AG156" s="28" t="str">
        <f>IF(AA156+AC156&gt;0,RANK(sonuc!AI156,sonuc!AI$134:AI$141),"")</f>
        <v/>
      </c>
      <c r="AH156" s="116" t="e">
        <f t="shared" si="215"/>
        <v>#N/A</v>
      </c>
      <c r="AI156" s="56">
        <f>(sonuc!AA156*1000+sonuc!AC156*200+(sonuc!AD156-sonuc!AF156)*20)</f>
        <v>0</v>
      </c>
      <c r="AJ156" s="109" t="str">
        <f>IF(AA156+AC156&gt;0,sonuc!AA156+sonuc!AC156,"")</f>
        <v/>
      </c>
    </row>
    <row r="157" spans="1:36" ht="18.75">
      <c r="A157" s="108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20"/>
        <v/>
      </c>
      <c r="H157" s="19" t="str">
        <f>+L155</f>
        <v/>
      </c>
      <c r="I157" s="18" t="str">
        <f>+N156</f>
        <v/>
      </c>
      <c r="J157" s="21" t="str">
        <f t="shared" ref="J157:J161" si="221">IF(K157&lt;&gt;"",":","")</f>
        <v/>
      </c>
      <c r="K157" s="19" t="str">
        <f>+L156</f>
        <v/>
      </c>
      <c r="L157" s="37"/>
      <c r="M157" s="38"/>
      <c r="N157" s="39"/>
      <c r="O157" s="20" t="str">
        <f>IF('Gr 15'!$E$7&lt;&gt;"",'Gr 15'!$E$7,"")</f>
        <v/>
      </c>
      <c r="P157" s="21" t="str">
        <f>IF(Q157&lt;&gt;"",":","")</f>
        <v/>
      </c>
      <c r="Q157" s="22" t="str">
        <f>IF('Gr 15'!$G$7&lt;&gt;"",'Gr 15'!$G$7,"")</f>
        <v/>
      </c>
      <c r="R157" s="20" t="str">
        <f>IF('Gr 15'!$E$22&lt;&gt;"",'Gr 15'!$E$22,"")</f>
        <v/>
      </c>
      <c r="S157" s="21" t="str">
        <f>IF(T157&lt;&gt;"",":","")</f>
        <v/>
      </c>
      <c r="T157" s="22" t="str">
        <f>IF('Gr 15'!$G$22&lt;&gt;"",'Gr 15'!$G$22,"")</f>
        <v/>
      </c>
      <c r="U157" s="20" t="str">
        <f>IF('Gr 15'!$E$17&lt;&gt;"",'Gr 15'!$E$17,"")</f>
        <v/>
      </c>
      <c r="V157" s="21" t="str">
        <f t="shared" si="212"/>
        <v/>
      </c>
      <c r="W157" s="22" t="str">
        <f>IF('Gr 15'!$G$17&lt;&gt;"",'Gr 15'!$G$17,"")</f>
        <v/>
      </c>
      <c r="X157" s="20" t="str">
        <f>IF('Gr 15'!$E$12&lt;&gt;"",'Gr 15'!$E$12,"")</f>
        <v/>
      </c>
      <c r="Y157" s="21" t="str">
        <f t="shared" si="213"/>
        <v/>
      </c>
      <c r="Z157" s="22" t="str">
        <f>IF('Gr 15'!$G$12&lt;&gt;"",'Gr 15'!$G$12,"")</f>
        <v/>
      </c>
      <c r="AA157" s="23">
        <f t="shared" si="216"/>
        <v>0</v>
      </c>
      <c r="AB157" s="24" t="str">
        <f t="shared" si="214"/>
        <v>:</v>
      </c>
      <c r="AC157" s="25">
        <f t="shared" si="217"/>
        <v>0</v>
      </c>
      <c r="AD157" s="26">
        <f t="shared" si="218"/>
        <v>0</v>
      </c>
      <c r="AE157" s="27" t="s">
        <v>11</v>
      </c>
      <c r="AF157" s="24">
        <f t="shared" si="219"/>
        <v>0</v>
      </c>
      <c r="AG157" s="28" t="str">
        <f>IF(AA157+AC157&gt;0,RANK(sonuc!AI157,sonuc!AI$134:AI$141),"")</f>
        <v/>
      </c>
      <c r="AH157" s="116" t="e">
        <f t="shared" si="215"/>
        <v>#N/A</v>
      </c>
      <c r="AI157" s="56">
        <f>(sonuc!AA157*1000+sonuc!AC157*200+(sonuc!AD157-sonuc!AF157)*20)</f>
        <v>0</v>
      </c>
      <c r="AJ157" s="109" t="str">
        <f>IF(AA157+AC157&gt;0,sonuc!AA157+sonuc!AC157,"")</f>
        <v/>
      </c>
    </row>
    <row r="158" spans="1:36" ht="18.75">
      <c r="A158" s="108">
        <v>5</v>
      </c>
      <c r="B158" s="31"/>
      <c r="C158" s="18" t="str">
        <f>+Q154</f>
        <v/>
      </c>
      <c r="D158" s="30" t="str">
        <f t="shared" ref="D158:D161" si="222">IF(E158&lt;&gt;"",":","")</f>
        <v/>
      </c>
      <c r="E158" s="19" t="str">
        <f>+O154</f>
        <v/>
      </c>
      <c r="F158" s="20" t="str">
        <f>+Q155</f>
        <v/>
      </c>
      <c r="G158" s="21" t="str">
        <f t="shared" si="220"/>
        <v/>
      </c>
      <c r="H158" s="22" t="str">
        <f>+O155</f>
        <v/>
      </c>
      <c r="I158" s="20" t="str">
        <f>+Q156</f>
        <v/>
      </c>
      <c r="J158" s="21" t="str">
        <f t="shared" si="221"/>
        <v/>
      </c>
      <c r="K158" s="19" t="str">
        <f>+O156</f>
        <v/>
      </c>
      <c r="L158" s="20" t="str">
        <f>+Q157</f>
        <v/>
      </c>
      <c r="M158" s="21" t="str">
        <f t="shared" ref="M158:M161" si="223">IF(N158&lt;&gt;"",":","")</f>
        <v/>
      </c>
      <c r="N158" s="22" t="str">
        <f>+O157</f>
        <v/>
      </c>
      <c r="O158" s="37"/>
      <c r="P158" s="38"/>
      <c r="Q158" s="39"/>
      <c r="R158" s="20" t="str">
        <f>IF('Gr 15'!$N$7&lt;&gt;"",'Gr 15'!$N$7,"")</f>
        <v/>
      </c>
      <c r="S158" s="21" t="str">
        <f>IF(T158&lt;&gt;"",":","")</f>
        <v/>
      </c>
      <c r="T158" s="22" t="str">
        <f>IF('Gr 15'!$P$7&lt;&gt;"",'Gr 15'!$P$7,"")</f>
        <v/>
      </c>
      <c r="U158" s="20" t="str">
        <f>IF('Gr 15'!$P$12&lt;&gt;"",'Gr 15'!$P$12,"")</f>
        <v/>
      </c>
      <c r="V158" s="21" t="str">
        <f t="shared" si="212"/>
        <v/>
      </c>
      <c r="W158" s="22" t="str">
        <f>IF('Gr 15'!$N$12&lt;&gt;"",'Gr 15'!$N$12,"")</f>
        <v/>
      </c>
      <c r="X158" s="20" t="str">
        <f>IF('Gr 15'!$P$16&lt;&gt;"",'Gr 15'!$P$16,"")</f>
        <v/>
      </c>
      <c r="Y158" s="21" t="str">
        <f t="shared" si="213"/>
        <v/>
      </c>
      <c r="Z158" s="22" t="str">
        <f>IF('Gr 15'!$N$16&lt;&gt;"",'Gr 15'!$N$16,"")</f>
        <v/>
      </c>
      <c r="AA158" s="23">
        <f t="shared" si="216"/>
        <v>0</v>
      </c>
      <c r="AB158" s="24" t="str">
        <f t="shared" si="214"/>
        <v>:</v>
      </c>
      <c r="AC158" s="25">
        <f t="shared" si="217"/>
        <v>0</v>
      </c>
      <c r="AD158" s="26">
        <f t="shared" si="218"/>
        <v>0</v>
      </c>
      <c r="AE158" s="27" t="s">
        <v>11</v>
      </c>
      <c r="AF158" s="24">
        <f t="shared" si="219"/>
        <v>0</v>
      </c>
      <c r="AG158" s="28" t="str">
        <f>IF(AA158+AC158&gt;0,RANK(sonuc!AI158,sonuc!AI$134:AI$141),"")</f>
        <v/>
      </c>
      <c r="AH158" s="116" t="e">
        <f t="shared" si="215"/>
        <v>#N/A</v>
      </c>
      <c r="AI158" s="56">
        <f>(sonuc!AA158*1000+sonuc!AC158*200+(sonuc!AD158-sonuc!AF158)*20)</f>
        <v>0</v>
      </c>
      <c r="AJ158" s="109" t="str">
        <f>IF(AA158+AC158&gt;0,sonuc!AA158+sonuc!AC158,"")</f>
        <v/>
      </c>
    </row>
    <row r="159" spans="1:36" ht="18.75">
      <c r="A159" s="108">
        <v>6</v>
      </c>
      <c r="B159" s="31"/>
      <c r="C159" s="18" t="str">
        <f>+T154</f>
        <v/>
      </c>
      <c r="D159" s="21" t="str">
        <f t="shared" si="222"/>
        <v/>
      </c>
      <c r="E159" s="19" t="str">
        <f>+R154</f>
        <v/>
      </c>
      <c r="F159" s="18" t="str">
        <f>+T155</f>
        <v/>
      </c>
      <c r="G159" s="21" t="str">
        <f t="shared" si="220"/>
        <v/>
      </c>
      <c r="H159" s="19" t="str">
        <f>+R155</f>
        <v/>
      </c>
      <c r="I159" s="18" t="str">
        <f>+T156</f>
        <v/>
      </c>
      <c r="J159" s="21" t="str">
        <f t="shared" si="221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24">IF(Q159&lt;&gt;"",":","")</f>
        <v/>
      </c>
      <c r="Q159" s="19" t="str">
        <f>+R158</f>
        <v/>
      </c>
      <c r="R159" s="37"/>
      <c r="S159" s="38"/>
      <c r="T159" s="39"/>
      <c r="U159" s="20" t="str">
        <f>IF('Gr 15'!$P$17&lt;&gt;"",'Gr 15'!$P$17,"")</f>
        <v/>
      </c>
      <c r="V159" s="21" t="str">
        <f t="shared" si="212"/>
        <v/>
      </c>
      <c r="W159" s="22" t="str">
        <f>IF('Gr 15'!$N$17&lt;&gt;"",'Gr 15'!$N$17,"")</f>
        <v/>
      </c>
      <c r="X159" s="20" t="str">
        <f>IF('Gr 15'!$P$10&lt;&gt;"",'Gr 15'!$P$10,"")</f>
        <v/>
      </c>
      <c r="Y159" s="21" t="str">
        <f t="shared" si="213"/>
        <v/>
      </c>
      <c r="Z159" s="22" t="str">
        <f>IF('Gr 15'!$N$10&lt;&gt;"",'Gr 15'!$N$10,"")</f>
        <v/>
      </c>
      <c r="AA159" s="23">
        <f t="shared" si="216"/>
        <v>0</v>
      </c>
      <c r="AB159" s="24" t="str">
        <f t="shared" si="214"/>
        <v>:</v>
      </c>
      <c r="AC159" s="25">
        <f t="shared" si="217"/>
        <v>0</v>
      </c>
      <c r="AD159" s="26">
        <f t="shared" si="218"/>
        <v>0</v>
      </c>
      <c r="AE159" s="27" t="s">
        <v>11</v>
      </c>
      <c r="AF159" s="24">
        <f t="shared" si="219"/>
        <v>0</v>
      </c>
      <c r="AG159" s="28" t="str">
        <f>IF(AA159+AC159&gt;0,RANK(sonuc!AI159,sonuc!AI$134:AI$141),"")</f>
        <v/>
      </c>
      <c r="AH159" s="116" t="e">
        <f t="shared" si="215"/>
        <v>#N/A</v>
      </c>
      <c r="AI159" s="56">
        <f>(sonuc!AA159*1000+sonuc!AC159*200+(sonuc!AD159-sonuc!AF159)*20)</f>
        <v>0</v>
      </c>
      <c r="AJ159" s="109" t="str">
        <f>IF(AA159+AC159&gt;0,sonuc!AA159+sonuc!AC159,"")</f>
        <v/>
      </c>
    </row>
    <row r="160" spans="1:36" ht="18.75">
      <c r="A160" s="108">
        <v>7</v>
      </c>
      <c r="B160" s="31"/>
      <c r="C160" s="18" t="str">
        <f>+W154</f>
        <v/>
      </c>
      <c r="D160" s="30" t="str">
        <f t="shared" si="222"/>
        <v/>
      </c>
      <c r="E160" s="19" t="str">
        <f>+U154</f>
        <v/>
      </c>
      <c r="F160" s="20" t="str">
        <f>+W155</f>
        <v/>
      </c>
      <c r="G160" s="21" t="str">
        <f t="shared" si="220"/>
        <v/>
      </c>
      <c r="H160" s="22" t="str">
        <f>+U155</f>
        <v/>
      </c>
      <c r="I160" s="20" t="str">
        <f>+W156</f>
        <v/>
      </c>
      <c r="J160" s="21" t="str">
        <f t="shared" si="221"/>
        <v/>
      </c>
      <c r="K160" s="22" t="str">
        <f>+U156</f>
        <v/>
      </c>
      <c r="L160" s="20" t="str">
        <f>+W157</f>
        <v/>
      </c>
      <c r="M160" s="21" t="str">
        <f t="shared" si="223"/>
        <v/>
      </c>
      <c r="N160" s="22" t="str">
        <f>+U157</f>
        <v/>
      </c>
      <c r="O160" s="20" t="str">
        <f>+W158</f>
        <v/>
      </c>
      <c r="P160" s="21" t="str">
        <f t="shared" si="224"/>
        <v/>
      </c>
      <c r="Q160" s="22" t="str">
        <f>+U158</f>
        <v/>
      </c>
      <c r="R160" s="20" t="str">
        <f>+W159</f>
        <v/>
      </c>
      <c r="S160" s="21" t="str">
        <f t="shared" ref="S160:S161" si="225">IF(T160&lt;&gt;"",":","")</f>
        <v/>
      </c>
      <c r="T160" s="22" t="str">
        <f>+U159</f>
        <v/>
      </c>
      <c r="U160" s="37"/>
      <c r="V160" s="38"/>
      <c r="W160" s="39"/>
      <c r="X160" s="20" t="str">
        <f>IF('Gr 15'!$P$6&lt;&gt;"",'Gr 15'!$P$6,"")</f>
        <v/>
      </c>
      <c r="Y160" s="21" t="str">
        <f t="shared" si="213"/>
        <v/>
      </c>
      <c r="Z160" s="22" t="str">
        <f>IF('Gr 15'!$N$6&lt;&gt;"",'Gr 15'!$N$6,"")</f>
        <v/>
      </c>
      <c r="AA160" s="23">
        <f t="shared" si="216"/>
        <v>0</v>
      </c>
      <c r="AB160" s="24" t="str">
        <f t="shared" si="214"/>
        <v>:</v>
      </c>
      <c r="AC160" s="25">
        <f t="shared" si="217"/>
        <v>0</v>
      </c>
      <c r="AD160" s="26">
        <f t="shared" si="218"/>
        <v>0</v>
      </c>
      <c r="AE160" s="27" t="s">
        <v>11</v>
      </c>
      <c r="AF160" s="24">
        <f t="shared" si="219"/>
        <v>0</v>
      </c>
      <c r="AG160" s="28" t="str">
        <f>IF(AA160+AC160&gt;0,RANK(sonuc!AI160,sonuc!AI$134:AI$141),"")</f>
        <v/>
      </c>
      <c r="AH160" s="116" t="e">
        <f t="shared" si="215"/>
        <v>#N/A</v>
      </c>
      <c r="AI160" s="56">
        <f>(sonuc!AA160*1000+sonuc!AC160*200+(sonuc!AD160-sonuc!AF160)*20)</f>
        <v>0</v>
      </c>
      <c r="AJ160" s="109" t="str">
        <f>IF(AA160+AC160&gt;0,sonuc!AA160+sonuc!AC160,"")</f>
        <v/>
      </c>
    </row>
    <row r="161" spans="1:36" ht="19.5" thickBot="1">
      <c r="A161" s="112">
        <v>8</v>
      </c>
      <c r="B161" s="32"/>
      <c r="C161" s="57" t="str">
        <f>+Z154</f>
        <v/>
      </c>
      <c r="D161" s="58" t="str">
        <f t="shared" si="222"/>
        <v/>
      </c>
      <c r="E161" s="59" t="str">
        <f>+X154</f>
        <v/>
      </c>
      <c r="F161" s="57" t="str">
        <f>+Z155</f>
        <v/>
      </c>
      <c r="G161" s="58" t="str">
        <f t="shared" si="220"/>
        <v/>
      </c>
      <c r="H161" s="59" t="str">
        <f>+X155</f>
        <v/>
      </c>
      <c r="I161" s="57" t="str">
        <f>+Z156</f>
        <v/>
      </c>
      <c r="J161" s="58" t="str">
        <f t="shared" si="221"/>
        <v/>
      </c>
      <c r="K161" s="59" t="str">
        <f>+X156</f>
        <v/>
      </c>
      <c r="L161" s="57" t="str">
        <f>+Z157</f>
        <v/>
      </c>
      <c r="M161" s="58" t="str">
        <f t="shared" si="223"/>
        <v/>
      </c>
      <c r="N161" s="59" t="str">
        <f>+X157</f>
        <v/>
      </c>
      <c r="O161" s="57" t="str">
        <f>+Z158</f>
        <v/>
      </c>
      <c r="P161" s="58" t="str">
        <f t="shared" si="224"/>
        <v/>
      </c>
      <c r="Q161" s="59" t="str">
        <f>+X158</f>
        <v/>
      </c>
      <c r="R161" s="57" t="str">
        <f>+Z159</f>
        <v/>
      </c>
      <c r="S161" s="58" t="str">
        <f t="shared" si="225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16"/>
        <v>0</v>
      </c>
      <c r="AB161" s="64" t="str">
        <f t="shared" si="214"/>
        <v>:</v>
      </c>
      <c r="AC161" s="65">
        <f t="shared" si="217"/>
        <v>0</v>
      </c>
      <c r="AD161" s="66">
        <f t="shared" si="218"/>
        <v>0</v>
      </c>
      <c r="AE161" s="67" t="s">
        <v>11</v>
      </c>
      <c r="AF161" s="64">
        <f t="shared" si="219"/>
        <v>0</v>
      </c>
      <c r="AG161" s="68" t="str">
        <f>IF(AA161+AC161&gt;0,RANK(sonuc!AI161,sonuc!AI$134:AI$141),"")</f>
        <v/>
      </c>
      <c r="AH161" s="117" t="e">
        <f t="shared" si="215"/>
        <v>#N/A</v>
      </c>
      <c r="AI161" s="69">
        <f>(sonuc!AA161*1000+sonuc!AC161*200+(sonuc!AD161-sonuc!AF161)*20)</f>
        <v>0</v>
      </c>
      <c r="AJ161" s="109" t="str">
        <f>IF(AA161+AC161&gt;0,sonuc!AA161+sonuc!AC161,"")</f>
        <v/>
      </c>
    </row>
  </sheetData>
  <sortState ref="AK2:AK134">
    <sortCondition ref="AK134"/>
  </sortState>
  <mergeCells count="177"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</mergeCells>
  <phoneticPr fontId="8" type="noConversion"/>
  <printOptions horizontalCentered="1" verticalCentered="1"/>
  <pageMargins left="0" right="0" top="0.37" bottom="0.47244094488188981" header="0.16" footer="0.51181102362204722"/>
  <pageSetup paperSize="9" orientation="portrait" r:id="rId1"/>
  <headerFooter alignWithMargins="0"/>
  <ignoredErrors>
    <ignoredError sqref="C13 F13 I13 L13 O13 R13 U13 X13" numberStoredAsText="1"/>
    <ignoredError sqref="AJ1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1" zoomScaleNormal="91" workbookViewId="0">
      <selection activeCell="Y17" sqref="Y17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0.42578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19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4" t="s">
        <v>50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71"/>
    </row>
    <row r="2" spans="1:20" s="72" customFormat="1" ht="19.5" customHeight="1" thickBot="1">
      <c r="A2" s="325" t="str">
        <f>sonuc!A62</f>
        <v>Grup 6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71"/>
    </row>
    <row r="3" spans="1:20" s="72" customFormat="1" ht="15.95" customHeight="1" thickBot="1">
      <c r="A3" s="326" t="s">
        <v>12</v>
      </c>
      <c r="B3" s="327"/>
      <c r="C3" s="327"/>
      <c r="D3" s="327"/>
      <c r="E3" s="327"/>
      <c r="F3" s="327"/>
      <c r="G3" s="327"/>
      <c r="H3" s="73"/>
      <c r="I3" s="327" t="s">
        <v>59</v>
      </c>
      <c r="J3" s="327"/>
      <c r="K3" s="327"/>
      <c r="L3" s="327"/>
      <c r="M3" s="327"/>
      <c r="N3" s="327"/>
      <c r="O3" s="327"/>
      <c r="P3" s="328"/>
      <c r="Q3" s="71"/>
    </row>
    <row r="4" spans="1:20" ht="15.95" customHeight="1">
      <c r="A4" s="74" t="s">
        <v>37</v>
      </c>
      <c r="B4" s="132" t="str">
        <f>IF(sonuc!$B$64&lt;&gt;"",sonuc!$B$64,"")</f>
        <v>Suha Tükenmez</v>
      </c>
      <c r="C4" s="205" t="s">
        <v>13</v>
      </c>
      <c r="D4" s="206" t="str">
        <f>IF(sonuc!$B$71&lt;&gt;"",sonuc!$B$71,"")</f>
        <v>Gökhan Göziş</v>
      </c>
      <c r="E4" s="35">
        <v>1</v>
      </c>
      <c r="F4" s="76" t="s">
        <v>13</v>
      </c>
      <c r="G4" s="36">
        <v>3</v>
      </c>
      <c r="H4" s="40"/>
      <c r="I4" s="77" t="s">
        <v>19</v>
      </c>
      <c r="J4" s="1" t="str">
        <f>IF(sonuc!$B$64&lt;&gt;"",sonuc!$B$64,"")</f>
        <v>Suha Tükenmez</v>
      </c>
      <c r="K4" s="2" t="s">
        <v>13</v>
      </c>
      <c r="L4" s="4"/>
      <c r="M4" s="3" t="str">
        <f>IF(sonuc!$B$67&lt;&gt;"",sonuc!$B$67,"")</f>
        <v xml:space="preserve">İlker Bakır </v>
      </c>
      <c r="N4" s="41">
        <v>3</v>
      </c>
      <c r="O4" s="76"/>
      <c r="P4" s="42">
        <v>0</v>
      </c>
      <c r="T4" s="71"/>
    </row>
    <row r="5" spans="1:20" ht="15.95" customHeight="1">
      <c r="A5" s="79" t="s">
        <v>38</v>
      </c>
      <c r="B5" s="9" t="str">
        <f>IF(sonuc!$B$65&lt;&gt;"",sonuc!$B$65,"")</f>
        <v xml:space="preserve">Yavuz Erkal                   </v>
      </c>
      <c r="C5" s="7" t="s">
        <v>13</v>
      </c>
      <c r="D5" s="34" t="str">
        <f>IF(sonuc!$B$70&lt;&gt;"",sonuc!$B$70,"")</f>
        <v>Selahattin Eker</v>
      </c>
      <c r="E5" s="5">
        <v>2</v>
      </c>
      <c r="F5" s="81" t="s">
        <v>13</v>
      </c>
      <c r="G5" s="6">
        <v>3</v>
      </c>
      <c r="H5" s="16"/>
      <c r="I5" s="82" t="s">
        <v>20</v>
      </c>
      <c r="J5" s="9" t="str">
        <f>IF(sonuc!$B$65&lt;&gt;"",sonuc!$B$65,"")</f>
        <v xml:space="preserve">Yavuz Erkal                   </v>
      </c>
      <c r="K5" s="7" t="s">
        <v>13</v>
      </c>
      <c r="L5" s="11"/>
      <c r="M5" s="10" t="str">
        <f>IF(sonuc!$B$66&lt;&gt;"",sonuc!$B$66,"")</f>
        <v xml:space="preserve">Servet Baydar </v>
      </c>
      <c r="N5" s="8">
        <v>3</v>
      </c>
      <c r="O5" s="81"/>
      <c r="P5" s="17">
        <v>2</v>
      </c>
      <c r="T5" s="71"/>
    </row>
    <row r="6" spans="1:20" ht="15.95" customHeight="1">
      <c r="A6" s="79" t="s">
        <v>39</v>
      </c>
      <c r="B6" s="9" t="str">
        <f>IF(sonuc!$B$66&lt;&gt;"",sonuc!$B$66,"")</f>
        <v xml:space="preserve">Servet Baydar </v>
      </c>
      <c r="C6" s="7" t="s">
        <v>13</v>
      </c>
      <c r="D6" s="34" t="str">
        <f>IF(sonuc!$B$69&lt;&gt;"",sonuc!$B$69,"")</f>
        <v>Güngör Akyüz</v>
      </c>
      <c r="E6" s="5">
        <v>1</v>
      </c>
      <c r="F6" s="81" t="s">
        <v>13</v>
      </c>
      <c r="G6" s="6">
        <v>3</v>
      </c>
      <c r="H6" s="16"/>
      <c r="I6" s="82" t="s">
        <v>62</v>
      </c>
      <c r="J6" s="9" t="str">
        <f>IF(sonuc!$B$71&lt;&gt;"",sonuc!$B$71,"")</f>
        <v>Gökhan Göziş</v>
      </c>
      <c r="K6" s="7" t="s">
        <v>13</v>
      </c>
      <c r="L6" s="11"/>
      <c r="M6" s="10" t="str">
        <f>IF(sonuc!$B$70&lt;&gt;"",sonuc!$B$70,"")</f>
        <v>Selahattin Eker</v>
      </c>
      <c r="N6" s="8">
        <v>3</v>
      </c>
      <c r="O6" s="81"/>
      <c r="P6" s="17">
        <v>2</v>
      </c>
      <c r="T6" s="71"/>
    </row>
    <row r="7" spans="1:20" ht="15.95" customHeight="1" thickBot="1">
      <c r="A7" s="84" t="s">
        <v>40</v>
      </c>
      <c r="B7" s="43" t="str">
        <f>IF(sonuc!$B$67&lt;&gt;"",sonuc!$B$67,"")</f>
        <v xml:space="preserve">İlker Bakır </v>
      </c>
      <c r="C7" s="53" t="s">
        <v>13</v>
      </c>
      <c r="D7" s="54" t="str">
        <f>IF(sonuc!$B$68&lt;&gt;"",sonuc!$B$68,"")</f>
        <v>Mehmet Sarıga</v>
      </c>
      <c r="E7" s="46">
        <v>3</v>
      </c>
      <c r="F7" s="86" t="s">
        <v>13</v>
      </c>
      <c r="G7" s="47">
        <v>1</v>
      </c>
      <c r="H7" s="48"/>
      <c r="I7" s="87" t="s">
        <v>46</v>
      </c>
      <c r="J7" s="43" t="str">
        <f>IF(sonuc!$B$68&lt;&gt;"",sonuc!$B$68,"")</f>
        <v>Mehmet Sarıga</v>
      </c>
      <c r="K7" s="53" t="s">
        <v>13</v>
      </c>
      <c r="L7" s="55"/>
      <c r="M7" s="45" t="str">
        <f>IF(sonuc!$B$69&lt;&gt;"",sonuc!$B$69,"")</f>
        <v>Güngör Akyüz</v>
      </c>
      <c r="N7" s="50">
        <v>2</v>
      </c>
      <c r="O7" s="86"/>
      <c r="P7" s="51">
        <v>3</v>
      </c>
      <c r="T7" s="71"/>
    </row>
    <row r="8" spans="1:20" ht="15.95" customHeight="1" thickBot="1">
      <c r="A8" s="329" t="s">
        <v>14</v>
      </c>
      <c r="B8" s="330"/>
      <c r="C8" s="330"/>
      <c r="D8" s="330"/>
      <c r="E8" s="330"/>
      <c r="F8" s="330"/>
      <c r="G8" s="330"/>
      <c r="H8" s="89"/>
      <c r="I8" s="330" t="s">
        <v>23</v>
      </c>
      <c r="J8" s="330"/>
      <c r="K8" s="330"/>
      <c r="L8" s="330"/>
      <c r="M8" s="330"/>
      <c r="N8" s="330"/>
      <c r="O8" s="330"/>
      <c r="P8" s="331"/>
      <c r="T8" s="71"/>
    </row>
    <row r="9" spans="1:20" ht="15.95" customHeight="1">
      <c r="A9" s="90" t="s">
        <v>34</v>
      </c>
      <c r="B9" s="1" t="str">
        <f>IF(sonuc!$B$64&lt;&gt;"",sonuc!$B$64,"")</f>
        <v>Suha Tükenmez</v>
      </c>
      <c r="C9" s="12" t="s">
        <v>13</v>
      </c>
      <c r="D9" s="3" t="str">
        <f>IF(sonuc!$B$70&lt;&gt;"",sonuc!$B$70,"")</f>
        <v>Selahattin Eker</v>
      </c>
      <c r="E9" s="35">
        <v>1</v>
      </c>
      <c r="F9" s="76" t="s">
        <v>13</v>
      </c>
      <c r="G9" s="36">
        <v>3</v>
      </c>
      <c r="H9" s="40"/>
      <c r="I9" s="77" t="s">
        <v>15</v>
      </c>
      <c r="J9" s="1" t="str">
        <f>IF(sonuc!$B$64&lt;&gt;"",sonuc!$B$64,"")</f>
        <v>Suha Tükenmez</v>
      </c>
      <c r="K9" s="12" t="s">
        <v>13</v>
      </c>
      <c r="L9" s="13"/>
      <c r="M9" s="3" t="str">
        <f>IF(sonuc!$B$65&lt;&gt;"",sonuc!$B$65,"")</f>
        <v xml:space="preserve">Yavuz Erkal                   </v>
      </c>
      <c r="N9" s="41">
        <v>1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IF(sonuc!$B$65&lt;&gt;"",sonuc!$B$65,"")</f>
        <v xml:space="preserve">Yavuz Erkal                   </v>
      </c>
      <c r="C10" s="14" t="s">
        <v>13</v>
      </c>
      <c r="D10" s="10" t="str">
        <f>IF(sonuc!$B$69&lt;&gt;"",sonuc!$B$69,"")</f>
        <v>Güngör Akyüz</v>
      </c>
      <c r="E10" s="5">
        <v>1</v>
      </c>
      <c r="F10" s="81" t="s">
        <v>13</v>
      </c>
      <c r="G10" s="6">
        <v>3</v>
      </c>
      <c r="H10" s="16"/>
      <c r="I10" s="82" t="s">
        <v>63</v>
      </c>
      <c r="J10" s="9" t="str">
        <f>IF(sonuc!$B$71&lt;&gt;"",sonuc!$B$71,"")</f>
        <v>Gökhan Göziş</v>
      </c>
      <c r="K10" s="14" t="s">
        <v>13</v>
      </c>
      <c r="L10" s="15"/>
      <c r="M10" s="10" t="str">
        <f>IF(sonuc!$B$69&lt;&gt;"",sonuc!$B$69,"")</f>
        <v>Güngör Akyüz</v>
      </c>
      <c r="N10" s="8">
        <v>3</v>
      </c>
      <c r="O10" s="81" t="s">
        <v>13</v>
      </c>
      <c r="P10" s="17">
        <v>0</v>
      </c>
      <c r="T10" s="71"/>
    </row>
    <row r="11" spans="1:20" ht="15.95" customHeight="1">
      <c r="A11" s="93" t="s">
        <v>36</v>
      </c>
      <c r="B11" s="9" t="str">
        <f>IF(sonuc!$B$66&lt;&gt;"",sonuc!$B$66,"")</f>
        <v xml:space="preserve">Servet Baydar </v>
      </c>
      <c r="C11" s="14" t="s">
        <v>13</v>
      </c>
      <c r="D11" s="10" t="str">
        <f>IF(sonuc!$B$68&lt;&gt;"",sonuc!$B$68,"")</f>
        <v>Mehmet Sarıga</v>
      </c>
      <c r="E11" s="5">
        <v>3</v>
      </c>
      <c r="F11" s="81" t="s">
        <v>13</v>
      </c>
      <c r="G11" s="6">
        <v>1</v>
      </c>
      <c r="H11" s="16"/>
      <c r="I11" s="96" t="s">
        <v>58</v>
      </c>
      <c r="J11" s="9" t="str">
        <f>IF(sonuc!$B$67&lt;&gt;"",sonuc!$B$67,"")</f>
        <v xml:space="preserve">İlker Bakır </v>
      </c>
      <c r="K11" s="14" t="s">
        <v>13</v>
      </c>
      <c r="L11" s="15"/>
      <c r="M11" s="10" t="str">
        <f>IF(sonuc!$B$66&lt;&gt;"",sonuc!$B$66,"")</f>
        <v xml:space="preserve">Servet Baydar </v>
      </c>
      <c r="N11" s="8">
        <v>0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IF(sonuc!$B$67&lt;&gt;"",sonuc!$B$67,"")</f>
        <v xml:space="preserve">İlker Bakır </v>
      </c>
      <c r="C12" s="44" t="s">
        <v>13</v>
      </c>
      <c r="D12" s="45" t="str">
        <f>IF(sonuc!$B$71&lt;&gt;"",sonuc!$B$71,"")</f>
        <v>Gökhan Göziş</v>
      </c>
      <c r="E12" s="46">
        <v>0</v>
      </c>
      <c r="F12" s="86" t="s">
        <v>13</v>
      </c>
      <c r="G12" s="47">
        <v>3</v>
      </c>
      <c r="H12" s="48"/>
      <c r="I12" s="87" t="s">
        <v>64</v>
      </c>
      <c r="J12" s="43" t="str">
        <f>IF(sonuc!$B$70&lt;&gt;"",sonuc!$B$70,"")</f>
        <v>Selahattin Eker</v>
      </c>
      <c r="K12" s="44" t="s">
        <v>13</v>
      </c>
      <c r="L12" s="49"/>
      <c r="M12" s="45" t="str">
        <f>IF(sonuc!$B$68&lt;&gt;"",sonuc!$B$68,"")</f>
        <v>Mehmet Sarıga</v>
      </c>
      <c r="N12" s="50">
        <v>0</v>
      </c>
      <c r="O12" s="86" t="s">
        <v>13</v>
      </c>
      <c r="P12" s="51">
        <v>3</v>
      </c>
      <c r="T12" s="71"/>
    </row>
    <row r="13" spans="1:20" s="100" customFormat="1" ht="15.95" customHeight="1" thickBot="1">
      <c r="A13" s="329" t="s">
        <v>16</v>
      </c>
      <c r="B13" s="330"/>
      <c r="C13" s="330"/>
      <c r="D13" s="330"/>
      <c r="E13" s="330"/>
      <c r="F13" s="330"/>
      <c r="G13" s="330"/>
      <c r="H13" s="89"/>
      <c r="I13" s="330" t="s">
        <v>60</v>
      </c>
      <c r="J13" s="330"/>
      <c r="K13" s="330"/>
      <c r="L13" s="330"/>
      <c r="M13" s="330"/>
      <c r="N13" s="330"/>
      <c r="O13" s="330"/>
      <c r="P13" s="331"/>
    </row>
    <row r="14" spans="1:20" s="100" customFormat="1" ht="15.95" customHeight="1">
      <c r="A14" s="90" t="s">
        <v>24</v>
      </c>
      <c r="B14" s="1" t="str">
        <f>IF(sonuc!$B$64&lt;&gt;"",sonuc!$B$64,"")</f>
        <v>Suha Tükenmez</v>
      </c>
      <c r="C14" s="12" t="s">
        <v>13</v>
      </c>
      <c r="D14" s="3" t="str">
        <f>IF(sonuc!$B$69&lt;&gt;"",sonuc!$B$69,"")</f>
        <v>Güngör Akyüz</v>
      </c>
      <c r="E14" s="35">
        <v>0</v>
      </c>
      <c r="F14" s="76" t="s">
        <v>13</v>
      </c>
      <c r="G14" s="36">
        <v>3</v>
      </c>
      <c r="H14" s="40"/>
      <c r="I14" s="77" t="s">
        <v>17</v>
      </c>
      <c r="J14" s="1" t="str">
        <f>IF(sonuc!$B$64&lt;&gt;"",sonuc!$B$64,"")</f>
        <v>Suha Tükenmez</v>
      </c>
      <c r="K14" s="12" t="s">
        <v>13</v>
      </c>
      <c r="L14" s="13"/>
      <c r="M14" s="3" t="str">
        <f>IF(sonuc!$B$66&lt;&gt;"",sonuc!$B$66,"")</f>
        <v xml:space="preserve">Servet Baydar </v>
      </c>
      <c r="N14" s="41">
        <v>0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IF(sonuc!$B$65&lt;&gt;"",sonuc!$B$65,"")</f>
        <v xml:space="preserve">Yavuz Erkal                   </v>
      </c>
      <c r="C15" s="14" t="s">
        <v>13</v>
      </c>
      <c r="D15" s="10" t="str">
        <f>IF(sonuc!$B$68&lt;&gt;"",sonuc!$B$68,"")</f>
        <v>Mehmet Sarıga</v>
      </c>
      <c r="E15" s="5">
        <v>3</v>
      </c>
      <c r="F15" s="81" t="s">
        <v>13</v>
      </c>
      <c r="G15" s="6">
        <v>0</v>
      </c>
      <c r="H15" s="16"/>
      <c r="I15" s="82" t="s">
        <v>22</v>
      </c>
      <c r="J15" s="9" t="str">
        <f>IF(sonuc!$B$65&lt;&gt;"",sonuc!$B$65,"")</f>
        <v xml:space="preserve">Yavuz Erkal                   </v>
      </c>
      <c r="K15" s="14" t="s">
        <v>13</v>
      </c>
      <c r="L15" s="15"/>
      <c r="M15" s="10" t="str">
        <f>IF(sonuc!$B$67&lt;&gt;"",sonuc!$B$67,"")</f>
        <v xml:space="preserve">İlker Bakır </v>
      </c>
      <c r="N15" s="8">
        <v>3</v>
      </c>
      <c r="O15" s="81" t="s">
        <v>13</v>
      </c>
      <c r="P15" s="17">
        <v>1</v>
      </c>
    </row>
    <row r="16" spans="1:20" s="100" customFormat="1" ht="15.95" customHeight="1">
      <c r="A16" s="93" t="s">
        <v>44</v>
      </c>
      <c r="B16" s="9" t="str">
        <f>IF(sonuc!$B$66&lt;&gt;"",sonuc!$B$66,"")</f>
        <v xml:space="preserve">Servet Baydar </v>
      </c>
      <c r="C16" s="14" t="s">
        <v>13</v>
      </c>
      <c r="D16" s="10" t="str">
        <f>IF(sonuc!$B$71&lt;&gt;"",sonuc!$B$71,"")</f>
        <v>Gökhan Göziş</v>
      </c>
      <c r="E16" s="5">
        <v>2</v>
      </c>
      <c r="F16" s="81" t="s">
        <v>13</v>
      </c>
      <c r="G16" s="6">
        <v>3</v>
      </c>
      <c r="H16" s="16"/>
      <c r="I16" s="82" t="s">
        <v>65</v>
      </c>
      <c r="J16" s="9" t="str">
        <f>IF(sonuc!$B$71&lt;&gt;"",sonuc!$B$71,"")</f>
        <v>Gökhan Göziş</v>
      </c>
      <c r="K16" s="14" t="s">
        <v>13</v>
      </c>
      <c r="L16" s="15"/>
      <c r="M16" s="10" t="str">
        <f>IF(sonuc!$B$68&lt;&gt;"",sonuc!$B$68,"")</f>
        <v>Mehmet Sarıga</v>
      </c>
      <c r="N16" s="8">
        <v>3</v>
      </c>
      <c r="O16" s="81" t="s">
        <v>13</v>
      </c>
      <c r="P16" s="17">
        <v>0</v>
      </c>
    </row>
    <row r="17" spans="1:16" s="100" customFormat="1" ht="15.95" customHeight="1" thickBot="1">
      <c r="A17" s="97" t="s">
        <v>45</v>
      </c>
      <c r="B17" s="43" t="str">
        <f>IF(sonuc!$B$67&lt;&gt;"",sonuc!$B$67,"")</f>
        <v xml:space="preserve">İlker Bakır </v>
      </c>
      <c r="C17" s="44" t="s">
        <v>13</v>
      </c>
      <c r="D17" s="45" t="str">
        <f>IF(sonuc!$B$70&lt;&gt;"",sonuc!$B$70,"")</f>
        <v>Selahattin Eker</v>
      </c>
      <c r="E17" s="46">
        <v>2</v>
      </c>
      <c r="F17" s="86" t="s">
        <v>13</v>
      </c>
      <c r="G17" s="47">
        <v>3</v>
      </c>
      <c r="H17" s="48"/>
      <c r="I17" s="87" t="s">
        <v>66</v>
      </c>
      <c r="J17" s="43" t="str">
        <f>IF(sonuc!$B$70&lt;&gt;"",sonuc!$B$70,"")</f>
        <v>Selahattin Eker</v>
      </c>
      <c r="K17" s="44" t="s">
        <v>13</v>
      </c>
      <c r="L17" s="49"/>
      <c r="M17" s="45" t="str">
        <f>IF(sonuc!$B$69&lt;&gt;"",sonuc!$B$69,"")</f>
        <v>Güngör Akyüz</v>
      </c>
      <c r="N17" s="50">
        <v>1</v>
      </c>
      <c r="O17" s="86" t="s">
        <v>13</v>
      </c>
      <c r="P17" s="51">
        <v>3</v>
      </c>
    </row>
    <row r="18" spans="1:16" s="100" customFormat="1" ht="15.95" customHeight="1" thickBot="1">
      <c r="A18" s="329" t="s">
        <v>18</v>
      </c>
      <c r="B18" s="330"/>
      <c r="C18" s="330"/>
      <c r="D18" s="330"/>
      <c r="E18" s="330"/>
      <c r="F18" s="330"/>
      <c r="G18" s="330"/>
      <c r="H18" s="89"/>
      <c r="I18" s="330" t="s">
        <v>61</v>
      </c>
      <c r="J18" s="330"/>
      <c r="K18" s="330"/>
      <c r="L18" s="330"/>
      <c r="M18" s="330"/>
      <c r="N18" s="330"/>
      <c r="O18" s="330"/>
      <c r="P18" s="331"/>
    </row>
    <row r="19" spans="1:16" s="100" customFormat="1" ht="15.95" customHeight="1">
      <c r="A19" s="90" t="s">
        <v>21</v>
      </c>
      <c r="B19" s="1" t="str">
        <f>IF(sonuc!$B$64&lt;&gt;"",sonuc!$B$64,"")</f>
        <v>Suha Tükenmez</v>
      </c>
      <c r="C19" s="12" t="s">
        <v>13</v>
      </c>
      <c r="D19" s="3" t="str">
        <f>IF(sonuc!$B$68&lt;&gt;"",sonuc!$B$68,"")</f>
        <v>Mehmet Sarıga</v>
      </c>
      <c r="E19" s="35">
        <v>3</v>
      </c>
      <c r="F19" s="76" t="s">
        <v>13</v>
      </c>
      <c r="G19" s="36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IF(sonuc!$B$65&lt;&gt;"",sonuc!$B$65,"")</f>
        <v xml:space="preserve">Yavuz Erkal                   </v>
      </c>
      <c r="C20" s="14" t="s">
        <v>13</v>
      </c>
      <c r="D20" s="10" t="str">
        <f>IF(sonuc!$B$71&lt;&gt;"",sonuc!$B$71,"")</f>
        <v>Gökhan Göziş</v>
      </c>
      <c r="E20" s="5">
        <v>0</v>
      </c>
      <c r="F20" s="81" t="s">
        <v>13</v>
      </c>
      <c r="G20" s="6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IF(sonuc!$B$66&lt;&gt;"",sonuc!$B$66,"")</f>
        <v xml:space="preserve">Servet Baydar </v>
      </c>
      <c r="C21" s="14" t="s">
        <v>13</v>
      </c>
      <c r="D21" s="10" t="str">
        <f>IF(sonuc!$B$70&lt;&gt;"",sonuc!$B$70,"")</f>
        <v>Selahattin Eker</v>
      </c>
      <c r="E21" s="5">
        <v>2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IF(sonuc!$B$67&lt;&gt;"",sonuc!$B$67,"")</f>
        <v xml:space="preserve">İlker Bakır </v>
      </c>
      <c r="C22" s="44" t="s">
        <v>13</v>
      </c>
      <c r="D22" s="45" t="str">
        <f>IF(sonuc!$B$69&lt;&gt;"",sonuc!$B$69,"")</f>
        <v>Güngör Akyüz</v>
      </c>
      <c r="E22" s="46">
        <v>0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J28" sqref="J28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19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19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4" t="s">
        <v>50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71"/>
    </row>
    <row r="2" spans="1:20" s="72" customFormat="1" ht="19.5" customHeight="1" thickBot="1">
      <c r="A2" s="325" t="str">
        <f>sonuc!A72</f>
        <v>Grup 7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71"/>
    </row>
    <row r="3" spans="1:20" s="72" customFormat="1" ht="15.95" customHeight="1" thickBot="1">
      <c r="A3" s="326" t="s">
        <v>12</v>
      </c>
      <c r="B3" s="327"/>
      <c r="C3" s="327"/>
      <c r="D3" s="327"/>
      <c r="E3" s="327"/>
      <c r="F3" s="327"/>
      <c r="G3" s="327"/>
      <c r="H3" s="73"/>
      <c r="I3" s="327" t="s">
        <v>59</v>
      </c>
      <c r="J3" s="327"/>
      <c r="K3" s="327"/>
      <c r="L3" s="327"/>
      <c r="M3" s="327"/>
      <c r="N3" s="327"/>
      <c r="O3" s="327"/>
      <c r="P3" s="328"/>
      <c r="Q3" s="71"/>
    </row>
    <row r="4" spans="1:20" ht="15.95" customHeight="1">
      <c r="A4" s="74" t="s">
        <v>37</v>
      </c>
      <c r="B4" s="1" t="str">
        <f>IF(sonuc!$B$74&lt;&gt;"",sonuc!$B$74,"")</f>
        <v>Cafer Taşkıran</v>
      </c>
      <c r="C4" s="2" t="s">
        <v>13</v>
      </c>
      <c r="D4" s="52" t="str">
        <f>IF(sonuc!$B$81&lt;&gt;"",sonuc!$B$81,"")</f>
        <v xml:space="preserve">Metin Çitone </v>
      </c>
      <c r="E4" s="35">
        <v>3</v>
      </c>
      <c r="F4" s="76" t="s">
        <v>13</v>
      </c>
      <c r="G4" s="36">
        <v>1</v>
      </c>
      <c r="H4" s="40"/>
      <c r="I4" s="77" t="s">
        <v>19</v>
      </c>
      <c r="J4" s="1" t="str">
        <f>IF(sonuc!$B$74&lt;&gt;"",sonuc!$B$74,"")</f>
        <v>Cafer Taşkıran</v>
      </c>
      <c r="K4" s="2" t="s">
        <v>13</v>
      </c>
      <c r="L4" s="4"/>
      <c r="M4" s="3" t="str">
        <f>IF(sonuc!$B$77&lt;&gt;"",sonuc!$B$77,"")</f>
        <v xml:space="preserve">H.Rahmi Yılmaz </v>
      </c>
      <c r="N4" s="41">
        <v>2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IF(sonuc!$B$75&lt;&gt;"",sonuc!$B$75,"")</f>
        <v xml:space="preserve">Ümit Akduman </v>
      </c>
      <c r="C5" s="7" t="s">
        <v>13</v>
      </c>
      <c r="D5" s="34" t="str">
        <f>IF(sonuc!$B$80&lt;&gt;"",sonuc!$B$80,"")</f>
        <v>Mustafa Erbaş</v>
      </c>
      <c r="E5" s="5">
        <v>2</v>
      </c>
      <c r="F5" s="81" t="s">
        <v>13</v>
      </c>
      <c r="G5" s="6">
        <v>3</v>
      </c>
      <c r="H5" s="16"/>
      <c r="I5" s="82" t="s">
        <v>20</v>
      </c>
      <c r="J5" s="9" t="str">
        <f>IF(sonuc!$B$75&lt;&gt;"",sonuc!$B$75,"")</f>
        <v xml:space="preserve">Ümit Akduman </v>
      </c>
      <c r="K5" s="7" t="s">
        <v>13</v>
      </c>
      <c r="L5" s="11"/>
      <c r="M5" s="10" t="str">
        <f>IF(sonuc!$B$76&lt;&gt;"",sonuc!$B$76,"")</f>
        <v xml:space="preserve">Burhanettin Demirel       </v>
      </c>
      <c r="N5" s="8">
        <v>2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IF(sonuc!$B$76&lt;&gt;"",sonuc!$B$76,"")</f>
        <v xml:space="preserve">Burhanettin Demirel       </v>
      </c>
      <c r="C6" s="7" t="s">
        <v>13</v>
      </c>
      <c r="D6" s="34" t="str">
        <f>IF(sonuc!$B$79&lt;&gt;"",sonuc!$B$79,"")</f>
        <v>Mert Kirteler</v>
      </c>
      <c r="E6" s="5">
        <v>1</v>
      </c>
      <c r="F6" s="81" t="s">
        <v>13</v>
      </c>
      <c r="G6" s="6">
        <v>3</v>
      </c>
      <c r="H6" s="16"/>
      <c r="I6" s="82" t="s">
        <v>62</v>
      </c>
      <c r="J6" s="9" t="str">
        <f>IF(sonuc!$B$81&lt;&gt;"",sonuc!$B$81,"")</f>
        <v xml:space="preserve">Metin Çitone </v>
      </c>
      <c r="K6" s="7" t="s">
        <v>13</v>
      </c>
      <c r="L6" s="11"/>
      <c r="M6" s="10" t="str">
        <f>IF(sonuc!$B$80&lt;&gt;"",sonuc!$B$80,"")</f>
        <v>Mustafa Erbaş</v>
      </c>
      <c r="N6" s="8">
        <v>1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IF(sonuc!$B$77&lt;&gt;"",sonuc!$B$77,"")</f>
        <v xml:space="preserve">H.Rahmi Yılmaz </v>
      </c>
      <c r="C7" s="53" t="s">
        <v>13</v>
      </c>
      <c r="D7" s="54" t="str">
        <f>IF(sonuc!$B$78&lt;&gt;"",sonuc!$B$78,"")</f>
        <v xml:space="preserve">Noyan Akkaşoğlu </v>
      </c>
      <c r="E7" s="46">
        <v>3</v>
      </c>
      <c r="F7" s="86" t="s">
        <v>13</v>
      </c>
      <c r="G7" s="47">
        <v>1</v>
      </c>
      <c r="H7" s="48"/>
      <c r="I7" s="87" t="s">
        <v>46</v>
      </c>
      <c r="J7" s="43" t="str">
        <f>IF(sonuc!$B$78&lt;&gt;"",sonuc!$B$78,"")</f>
        <v xml:space="preserve">Noyan Akkaşoğlu </v>
      </c>
      <c r="K7" s="53" t="s">
        <v>13</v>
      </c>
      <c r="L7" s="55"/>
      <c r="M7" s="45" t="str">
        <f>IF(sonuc!$B$79&lt;&gt;"",sonuc!$B$79,"")</f>
        <v>Mert Kirteler</v>
      </c>
      <c r="N7" s="50">
        <v>0</v>
      </c>
      <c r="O7" s="86" t="s">
        <v>13</v>
      </c>
      <c r="P7" s="51">
        <v>3</v>
      </c>
      <c r="T7" s="71"/>
    </row>
    <row r="8" spans="1:20" ht="15.95" customHeight="1" thickBot="1">
      <c r="A8" s="329" t="s">
        <v>14</v>
      </c>
      <c r="B8" s="330"/>
      <c r="C8" s="330"/>
      <c r="D8" s="330"/>
      <c r="E8" s="330"/>
      <c r="F8" s="330"/>
      <c r="G8" s="330"/>
      <c r="H8" s="89"/>
      <c r="I8" s="330" t="s">
        <v>23</v>
      </c>
      <c r="J8" s="330"/>
      <c r="K8" s="330"/>
      <c r="L8" s="330"/>
      <c r="M8" s="330"/>
      <c r="N8" s="330"/>
      <c r="O8" s="330"/>
      <c r="P8" s="331"/>
      <c r="T8" s="71"/>
    </row>
    <row r="9" spans="1:20" ht="15.95" customHeight="1">
      <c r="A9" s="90" t="s">
        <v>34</v>
      </c>
      <c r="B9" s="1" t="str">
        <f>IF(sonuc!$B$74&lt;&gt;"",sonuc!$B$74,"")</f>
        <v>Cafer Taşkıran</v>
      </c>
      <c r="C9" s="12" t="s">
        <v>13</v>
      </c>
      <c r="D9" s="3" t="str">
        <f>IF(sonuc!$B$80&lt;&gt;"",sonuc!$B$80,"")</f>
        <v>Mustafa Erbaş</v>
      </c>
      <c r="E9" s="35">
        <v>3</v>
      </c>
      <c r="F9" s="76" t="s">
        <v>13</v>
      </c>
      <c r="G9" s="36">
        <v>2</v>
      </c>
      <c r="H9" s="40"/>
      <c r="I9" s="77" t="s">
        <v>15</v>
      </c>
      <c r="J9" s="1" t="str">
        <f>IF(sonuc!$B$74&lt;&gt;"",sonuc!$B$74,"")</f>
        <v>Cafer Taşkıran</v>
      </c>
      <c r="K9" s="12" t="s">
        <v>13</v>
      </c>
      <c r="L9" s="13"/>
      <c r="M9" s="3" t="str">
        <f>IF(sonuc!$B$75&lt;&gt;"",sonuc!$B$75,"")</f>
        <v xml:space="preserve">Ümit Akduman </v>
      </c>
      <c r="N9" s="41">
        <v>3</v>
      </c>
      <c r="O9" s="76" t="s">
        <v>13</v>
      </c>
      <c r="P9" s="42">
        <v>2</v>
      </c>
      <c r="T9" s="71"/>
    </row>
    <row r="10" spans="1:20" ht="15.95" customHeight="1">
      <c r="A10" s="93" t="s">
        <v>35</v>
      </c>
      <c r="B10" s="9" t="str">
        <f>IF(sonuc!$B$75&lt;&gt;"",sonuc!$B$75,"")</f>
        <v xml:space="preserve">Ümit Akduman </v>
      </c>
      <c r="C10" s="14" t="s">
        <v>13</v>
      </c>
      <c r="D10" s="10" t="str">
        <f>IF(sonuc!$B$79&lt;&gt;"",sonuc!$B$79,"")</f>
        <v>Mert Kirteler</v>
      </c>
      <c r="E10" s="5">
        <v>0</v>
      </c>
      <c r="F10" s="81" t="s">
        <v>13</v>
      </c>
      <c r="G10" s="6">
        <v>3</v>
      </c>
      <c r="H10" s="16"/>
      <c r="I10" s="82" t="s">
        <v>63</v>
      </c>
      <c r="J10" s="9" t="str">
        <f>IF(sonuc!$B$81&lt;&gt;"",sonuc!$B$81,"")</f>
        <v xml:space="preserve">Metin Çitone </v>
      </c>
      <c r="K10" s="14" t="s">
        <v>13</v>
      </c>
      <c r="L10" s="15"/>
      <c r="M10" s="10" t="str">
        <f>IF(sonuc!$B$79&lt;&gt;"",sonuc!$B$79,"")</f>
        <v>Mert Kirteler</v>
      </c>
      <c r="N10" s="8">
        <v>0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IF(sonuc!$B$76&lt;&gt;"",sonuc!$B$76,"")</f>
        <v xml:space="preserve">Burhanettin Demirel       </v>
      </c>
      <c r="C11" s="14" t="s">
        <v>13</v>
      </c>
      <c r="D11" s="10" t="str">
        <f>IF(sonuc!$B$78&lt;&gt;"",sonuc!$B$78,"")</f>
        <v xml:space="preserve">Noyan Akkaşoğlu </v>
      </c>
      <c r="E11" s="5">
        <v>3</v>
      </c>
      <c r="F11" s="81" t="s">
        <v>13</v>
      </c>
      <c r="G11" s="6">
        <v>0</v>
      </c>
      <c r="H11" s="16"/>
      <c r="I11" s="96" t="s">
        <v>58</v>
      </c>
      <c r="J11" s="9" t="str">
        <f>IF(sonuc!$B$77&lt;&gt;"",sonuc!$B$77,"")</f>
        <v xml:space="preserve">H.Rahmi Yılmaz </v>
      </c>
      <c r="K11" s="14" t="s">
        <v>13</v>
      </c>
      <c r="L11" s="15"/>
      <c r="M11" s="10" t="str">
        <f>IF(sonuc!$B$76&lt;&gt;"",sonuc!$B$76,"")</f>
        <v xml:space="preserve">Burhanettin Demirel       </v>
      </c>
      <c r="N11" s="8">
        <v>1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IF(sonuc!$B$77&lt;&gt;"",sonuc!$B$77,"")</f>
        <v xml:space="preserve">H.Rahmi Yılmaz </v>
      </c>
      <c r="C12" s="44" t="s">
        <v>13</v>
      </c>
      <c r="D12" s="45" t="str">
        <f>IF(sonuc!$B$81&lt;&gt;"",sonuc!$B$81,"")</f>
        <v xml:space="preserve">Metin Çitone </v>
      </c>
      <c r="E12" s="46">
        <v>3</v>
      </c>
      <c r="F12" s="86" t="s">
        <v>13</v>
      </c>
      <c r="G12" s="47">
        <v>1</v>
      </c>
      <c r="H12" s="48"/>
      <c r="I12" s="87" t="s">
        <v>64</v>
      </c>
      <c r="J12" s="43" t="str">
        <f>IF(sonuc!$B$80&lt;&gt;"",sonuc!$B$80,"")</f>
        <v>Mustafa Erbaş</v>
      </c>
      <c r="K12" s="44" t="s">
        <v>13</v>
      </c>
      <c r="L12" s="49"/>
      <c r="M12" s="45" t="str">
        <f>IF(sonuc!$B$78&lt;&gt;"",sonuc!$B$78,"")</f>
        <v xml:space="preserve">Noyan Akkaşoğlu </v>
      </c>
      <c r="N12" s="50">
        <v>3</v>
      </c>
      <c r="O12" s="86" t="s">
        <v>13</v>
      </c>
      <c r="P12" s="51">
        <v>0</v>
      </c>
      <c r="T12" s="71"/>
    </row>
    <row r="13" spans="1:20" s="100" customFormat="1" ht="15.95" customHeight="1" thickBot="1">
      <c r="A13" s="329" t="s">
        <v>16</v>
      </c>
      <c r="B13" s="330"/>
      <c r="C13" s="330"/>
      <c r="D13" s="330"/>
      <c r="E13" s="330"/>
      <c r="F13" s="330"/>
      <c r="G13" s="330"/>
      <c r="H13" s="89"/>
      <c r="I13" s="330" t="s">
        <v>60</v>
      </c>
      <c r="J13" s="330"/>
      <c r="K13" s="330"/>
      <c r="L13" s="330"/>
      <c r="M13" s="330"/>
      <c r="N13" s="330"/>
      <c r="O13" s="330"/>
      <c r="P13" s="331"/>
    </row>
    <row r="14" spans="1:20" s="100" customFormat="1" ht="15.95" customHeight="1">
      <c r="A14" s="90" t="s">
        <v>24</v>
      </c>
      <c r="B14" s="1" t="str">
        <f>IF(sonuc!$B$74&lt;&gt;"",sonuc!$B$74,"")</f>
        <v>Cafer Taşkıran</v>
      </c>
      <c r="C14" s="12" t="s">
        <v>13</v>
      </c>
      <c r="D14" s="3" t="str">
        <f>IF(sonuc!$B$79&lt;&gt;"",sonuc!$B$79,"")</f>
        <v>Mert Kirteler</v>
      </c>
      <c r="E14" s="35">
        <v>3</v>
      </c>
      <c r="F14" s="76" t="s">
        <v>13</v>
      </c>
      <c r="G14" s="36">
        <v>2</v>
      </c>
      <c r="H14" s="40"/>
      <c r="I14" s="77" t="s">
        <v>17</v>
      </c>
      <c r="J14" s="1" t="str">
        <f>IF(sonuc!$B$74&lt;&gt;"",sonuc!$B$74,"")</f>
        <v>Cafer Taşkıran</v>
      </c>
      <c r="K14" s="12" t="s">
        <v>13</v>
      </c>
      <c r="L14" s="13"/>
      <c r="M14" s="3" t="str">
        <f>IF(sonuc!$B$76&lt;&gt;"",sonuc!$B$76,"")</f>
        <v xml:space="preserve">Burhanettin Demirel       </v>
      </c>
      <c r="N14" s="41">
        <v>0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IF(sonuc!$B$75&lt;&gt;"",sonuc!$B$75,"")</f>
        <v xml:space="preserve">Ümit Akduman </v>
      </c>
      <c r="C15" s="14" t="s">
        <v>13</v>
      </c>
      <c r="D15" s="10" t="str">
        <f>IF(sonuc!$B$78&lt;&gt;"",sonuc!$B$78,"")</f>
        <v xml:space="preserve">Noyan Akkaşoğlu </v>
      </c>
      <c r="E15" s="5">
        <v>3</v>
      </c>
      <c r="F15" s="81" t="s">
        <v>13</v>
      </c>
      <c r="G15" s="6">
        <v>0</v>
      </c>
      <c r="H15" s="16"/>
      <c r="I15" s="82" t="s">
        <v>22</v>
      </c>
      <c r="J15" s="9" t="str">
        <f>IF(sonuc!$B$75&lt;&gt;"",sonuc!$B$75,"")</f>
        <v xml:space="preserve">Ümit Akduman </v>
      </c>
      <c r="K15" s="14" t="s">
        <v>13</v>
      </c>
      <c r="L15" s="15"/>
      <c r="M15" s="10" t="str">
        <f>IF(sonuc!$B$77&lt;&gt;"",sonuc!$B$77,"")</f>
        <v xml:space="preserve">H.Rahmi Yılmaz </v>
      </c>
      <c r="N15" s="8">
        <v>1</v>
      </c>
      <c r="O15" s="81" t="s">
        <v>13</v>
      </c>
      <c r="P15" s="17">
        <v>3</v>
      </c>
    </row>
    <row r="16" spans="1:20" s="100" customFormat="1" ht="15.95" customHeight="1">
      <c r="A16" s="93" t="s">
        <v>44</v>
      </c>
      <c r="B16" s="9" t="str">
        <f>IF(sonuc!$B$76&lt;&gt;"",sonuc!$B$76,"")</f>
        <v xml:space="preserve">Burhanettin Demirel       </v>
      </c>
      <c r="C16" s="14" t="s">
        <v>13</v>
      </c>
      <c r="D16" s="10" t="str">
        <f>IF(sonuc!$B$81&lt;&gt;"",sonuc!$B$81,"")</f>
        <v xml:space="preserve">Metin Çitone </v>
      </c>
      <c r="E16" s="5">
        <v>3</v>
      </c>
      <c r="F16" s="81" t="s">
        <v>13</v>
      </c>
      <c r="G16" s="6">
        <v>1</v>
      </c>
      <c r="H16" s="16"/>
      <c r="I16" s="82" t="s">
        <v>65</v>
      </c>
      <c r="J16" s="9" t="str">
        <f>IF(sonuc!$B$81&lt;&gt;"",sonuc!$B$81,"")</f>
        <v xml:space="preserve">Metin Çitone </v>
      </c>
      <c r="K16" s="14" t="s">
        <v>13</v>
      </c>
      <c r="L16" s="15"/>
      <c r="M16" s="10" t="str">
        <f>IF(sonuc!$B$78&lt;&gt;"",sonuc!$B$78,"")</f>
        <v xml:space="preserve">Noyan Akkaşoğlu </v>
      </c>
      <c r="N16" s="8">
        <v>3</v>
      </c>
      <c r="O16" s="81" t="s">
        <v>13</v>
      </c>
      <c r="P16" s="17">
        <v>2</v>
      </c>
    </row>
    <row r="17" spans="1:16" s="100" customFormat="1" ht="15.95" customHeight="1" thickBot="1">
      <c r="A17" s="97" t="s">
        <v>45</v>
      </c>
      <c r="B17" s="43" t="str">
        <f>IF(sonuc!$B$77&lt;&gt;"",sonuc!$B$77,"")</f>
        <v xml:space="preserve">H.Rahmi Yılmaz </v>
      </c>
      <c r="C17" s="44" t="s">
        <v>13</v>
      </c>
      <c r="D17" s="45" t="str">
        <f>IF(sonuc!$B$80&lt;&gt;"",sonuc!$B$80,"")</f>
        <v>Mustafa Erbaş</v>
      </c>
      <c r="E17" s="46">
        <v>3</v>
      </c>
      <c r="F17" s="86" t="s">
        <v>13</v>
      </c>
      <c r="G17" s="47">
        <v>1</v>
      </c>
      <c r="H17" s="48"/>
      <c r="I17" s="87" t="s">
        <v>66</v>
      </c>
      <c r="J17" s="43" t="str">
        <f>IF(sonuc!$B$80&lt;&gt;"",sonuc!$B$80,"")</f>
        <v>Mustafa Erbaş</v>
      </c>
      <c r="K17" s="44" t="s">
        <v>13</v>
      </c>
      <c r="L17" s="49"/>
      <c r="M17" s="45" t="str">
        <f>IF(sonuc!$B$79&lt;&gt;"",sonuc!$B$79,"")</f>
        <v>Mert Kirteler</v>
      </c>
      <c r="N17" s="50">
        <v>2</v>
      </c>
      <c r="O17" s="86" t="s">
        <v>13</v>
      </c>
      <c r="P17" s="51">
        <v>3</v>
      </c>
    </row>
    <row r="18" spans="1:16" s="100" customFormat="1" ht="15.95" customHeight="1" thickBot="1">
      <c r="A18" s="329" t="s">
        <v>18</v>
      </c>
      <c r="B18" s="330"/>
      <c r="C18" s="330"/>
      <c r="D18" s="330"/>
      <c r="E18" s="330"/>
      <c r="F18" s="330"/>
      <c r="G18" s="330"/>
      <c r="H18" s="89"/>
      <c r="I18" s="330" t="s">
        <v>61</v>
      </c>
      <c r="J18" s="330"/>
      <c r="K18" s="330"/>
      <c r="L18" s="330"/>
      <c r="M18" s="330"/>
      <c r="N18" s="330"/>
      <c r="O18" s="330"/>
      <c r="P18" s="331"/>
    </row>
    <row r="19" spans="1:16" s="100" customFormat="1" ht="15.95" customHeight="1">
      <c r="A19" s="90" t="s">
        <v>21</v>
      </c>
      <c r="B19" s="1" t="str">
        <f>IF(sonuc!$B$74&lt;&gt;"",sonuc!$B$74,"")</f>
        <v>Cafer Taşkıran</v>
      </c>
      <c r="C19" s="12" t="s">
        <v>13</v>
      </c>
      <c r="D19" s="3" t="str">
        <f>IF(sonuc!$B$78&lt;&gt;"",sonuc!$B$78,"")</f>
        <v xml:space="preserve">Noyan Akkaşoğlu </v>
      </c>
      <c r="E19" s="35">
        <v>1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IF(sonuc!$B$75&lt;&gt;"",sonuc!$B$75,"")</f>
        <v xml:space="preserve">Ümit Akduman </v>
      </c>
      <c r="C20" s="14" t="s">
        <v>13</v>
      </c>
      <c r="D20" s="10" t="str">
        <f>IF(sonuc!$B$81&lt;&gt;"",sonuc!$B$81,"")</f>
        <v xml:space="preserve">Metin Çitone </v>
      </c>
      <c r="E20" s="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IF(sonuc!$B$76&lt;&gt;"",sonuc!$B$76,"")</f>
        <v xml:space="preserve">Burhanettin Demirel       </v>
      </c>
      <c r="C21" s="14" t="s">
        <v>13</v>
      </c>
      <c r="D21" s="10" t="str">
        <f>IF(sonuc!$B$80&lt;&gt;"",sonuc!$B$80,"")</f>
        <v>Mustafa Erbaş</v>
      </c>
      <c r="E21" s="5">
        <v>3</v>
      </c>
      <c r="F21" s="81" t="s">
        <v>13</v>
      </c>
      <c r="G21" s="6">
        <v>1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IF(sonuc!$B$77&lt;&gt;"",sonuc!$B$77,"")</f>
        <v xml:space="preserve">H.Rahmi Yılmaz </v>
      </c>
      <c r="C22" s="44" t="s">
        <v>13</v>
      </c>
      <c r="D22" s="45" t="str">
        <f>IF(sonuc!$B$79&lt;&gt;"",sonuc!$B$79,"")</f>
        <v>Mert Kirteler</v>
      </c>
      <c r="E22" s="46">
        <v>1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6" sqref="G16"/>
    </sheetView>
  </sheetViews>
  <sheetFormatPr defaultColWidth="11.42578125" defaultRowHeight="12.75"/>
  <cols>
    <col min="1" max="1" width="4.7109375" style="102" customWidth="1"/>
    <col min="2" max="2" width="18" style="71" customWidth="1"/>
    <col min="3" max="3" width="0.85546875" style="71" hidden="1" customWidth="1"/>
    <col min="4" max="4" width="20.28515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4" t="s">
        <v>50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71"/>
    </row>
    <row r="2" spans="1:20" s="72" customFormat="1" ht="19.5" customHeight="1" thickBot="1">
      <c r="A2" s="325" t="str">
        <f>sonuc!A82</f>
        <v>Grup 8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71"/>
    </row>
    <row r="3" spans="1:20" s="72" customFormat="1" ht="15.95" customHeight="1" thickBot="1">
      <c r="A3" s="326" t="s">
        <v>12</v>
      </c>
      <c r="B3" s="327"/>
      <c r="C3" s="327"/>
      <c r="D3" s="327"/>
      <c r="E3" s="327"/>
      <c r="F3" s="327"/>
      <c r="G3" s="327"/>
      <c r="H3" s="73"/>
      <c r="I3" s="327" t="s">
        <v>59</v>
      </c>
      <c r="J3" s="327"/>
      <c r="K3" s="327"/>
      <c r="L3" s="327"/>
      <c r="M3" s="327"/>
      <c r="N3" s="327"/>
      <c r="O3" s="327"/>
      <c r="P3" s="328"/>
      <c r="Q3" s="71"/>
    </row>
    <row r="4" spans="1:20" ht="15.95" customHeight="1">
      <c r="A4" s="74" t="s">
        <v>37</v>
      </c>
      <c r="B4" s="1" t="str">
        <f>IF(sonuc!$B$84&lt;&gt;"",sonuc!$B$84,"")</f>
        <v xml:space="preserve">Hamza Özer   </v>
      </c>
      <c r="C4" s="2" t="s">
        <v>13</v>
      </c>
      <c r="D4" s="52" t="str">
        <f>IF(sonuc!$B$91&lt;&gt;"",sonuc!$B$91,"")</f>
        <v>Kaya Göziş</v>
      </c>
      <c r="E4" s="35">
        <v>2</v>
      </c>
      <c r="F4" s="76" t="s">
        <v>13</v>
      </c>
      <c r="G4" s="36">
        <v>3</v>
      </c>
      <c r="H4" s="40"/>
      <c r="I4" s="77" t="s">
        <v>19</v>
      </c>
      <c r="J4" s="1" t="str">
        <f>IF(sonuc!$B$84&lt;&gt;"",sonuc!$B$84,"")</f>
        <v xml:space="preserve">Hamza Özer   </v>
      </c>
      <c r="K4" s="2" t="s">
        <v>13</v>
      </c>
      <c r="L4" s="4"/>
      <c r="M4" s="3" t="str">
        <f>IF(sonuc!$B$87&lt;&gt;"",sonuc!$B$87,"")</f>
        <v xml:space="preserve">Hüseyin Yıldırım  </v>
      </c>
      <c r="N4" s="41">
        <v>0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IF(sonuc!$B$85&lt;&gt;"",sonuc!$B$85,"")</f>
        <v xml:space="preserve">Jak Ovadya </v>
      </c>
      <c r="C5" s="7" t="s">
        <v>13</v>
      </c>
      <c r="D5" s="34" t="str">
        <f>IF(sonuc!$B$90&lt;&gt;"",sonuc!$B$90,"")</f>
        <v>Suat Mahmut Edizaslan</v>
      </c>
      <c r="E5" s="5">
        <v>2</v>
      </c>
      <c r="F5" s="81" t="s">
        <v>13</v>
      </c>
      <c r="G5" s="6">
        <v>3</v>
      </c>
      <c r="H5" s="16"/>
      <c r="I5" s="82" t="s">
        <v>20</v>
      </c>
      <c r="J5" s="9" t="str">
        <f>IF(sonuc!$B$85&lt;&gt;"",sonuc!$B$85,"")</f>
        <v xml:space="preserve">Jak Ovadya </v>
      </c>
      <c r="K5" s="7" t="s">
        <v>13</v>
      </c>
      <c r="L5" s="11"/>
      <c r="M5" s="10" t="str">
        <f>IF(sonuc!$B$86&lt;&gt;"",sonuc!$B$86,"")</f>
        <v>Dursun Temel</v>
      </c>
      <c r="N5" s="8">
        <v>3</v>
      </c>
      <c r="O5" s="81" t="s">
        <v>13</v>
      </c>
      <c r="P5" s="17">
        <v>1</v>
      </c>
      <c r="T5" s="71"/>
    </row>
    <row r="6" spans="1:20" ht="15.95" customHeight="1">
      <c r="A6" s="79" t="s">
        <v>39</v>
      </c>
      <c r="B6" s="9" t="str">
        <f>IF(sonuc!$B$86&lt;&gt;"",sonuc!$B$86,"")</f>
        <v>Dursun Temel</v>
      </c>
      <c r="C6" s="7" t="s">
        <v>13</v>
      </c>
      <c r="D6" s="34" t="str">
        <f>IF(sonuc!$B$89&lt;&gt;"",sonuc!$B$89,"")</f>
        <v>Ekrem Kara</v>
      </c>
      <c r="E6" s="5">
        <v>0</v>
      </c>
      <c r="F6" s="81" t="s">
        <v>13</v>
      </c>
      <c r="G6" s="6">
        <v>3</v>
      </c>
      <c r="H6" s="16"/>
      <c r="I6" s="82" t="s">
        <v>62</v>
      </c>
      <c r="J6" s="9" t="str">
        <f>IF(sonuc!$B$91&lt;&gt;"",sonuc!$B$91,"")</f>
        <v>Kaya Göziş</v>
      </c>
      <c r="K6" s="7" t="s">
        <v>13</v>
      </c>
      <c r="L6" s="11"/>
      <c r="M6" s="10" t="str">
        <f>IF(sonuc!$B$90&lt;&gt;"",sonuc!$B$90,"")</f>
        <v>Suat Mahmut Edizaslan</v>
      </c>
      <c r="N6" s="8">
        <v>1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IF(sonuc!$B$87&lt;&gt;"",sonuc!$B$87,"")</f>
        <v xml:space="preserve">Hüseyin Yıldırım  </v>
      </c>
      <c r="C7" s="53" t="s">
        <v>13</v>
      </c>
      <c r="D7" s="54" t="str">
        <f>IF(sonuc!$B$88&lt;&gt;"",sonuc!$B$88,"")</f>
        <v xml:space="preserve">Hüsamettin Kılıç </v>
      </c>
      <c r="E7" s="46">
        <v>3</v>
      </c>
      <c r="F7" s="86" t="s">
        <v>13</v>
      </c>
      <c r="G7" s="47">
        <v>0</v>
      </c>
      <c r="H7" s="48"/>
      <c r="I7" s="87" t="s">
        <v>46</v>
      </c>
      <c r="J7" s="43" t="str">
        <f>IF(sonuc!$B$88&lt;&gt;"",sonuc!$B$88,"")</f>
        <v xml:space="preserve">Hüsamettin Kılıç </v>
      </c>
      <c r="K7" s="53" t="s">
        <v>13</v>
      </c>
      <c r="L7" s="55"/>
      <c r="M7" s="45" t="str">
        <f>IF(sonuc!$B$89&lt;&gt;"",sonuc!$B$89,"")</f>
        <v>Ekrem Kara</v>
      </c>
      <c r="N7" s="50">
        <v>0</v>
      </c>
      <c r="O7" s="86" t="s">
        <v>13</v>
      </c>
      <c r="P7" s="51">
        <v>3</v>
      </c>
      <c r="T7" s="71"/>
    </row>
    <row r="8" spans="1:20" ht="15.95" customHeight="1" thickBot="1">
      <c r="A8" s="329" t="s">
        <v>14</v>
      </c>
      <c r="B8" s="330"/>
      <c r="C8" s="330"/>
      <c r="D8" s="330"/>
      <c r="E8" s="330"/>
      <c r="F8" s="330"/>
      <c r="G8" s="330"/>
      <c r="H8" s="89"/>
      <c r="I8" s="330" t="s">
        <v>23</v>
      </c>
      <c r="J8" s="330"/>
      <c r="K8" s="330"/>
      <c r="L8" s="330"/>
      <c r="M8" s="330"/>
      <c r="N8" s="330"/>
      <c r="O8" s="330"/>
      <c r="P8" s="331"/>
      <c r="T8" s="71"/>
    </row>
    <row r="9" spans="1:20" ht="15.95" customHeight="1">
      <c r="A9" s="90" t="s">
        <v>34</v>
      </c>
      <c r="B9" s="1" t="str">
        <f>IF(sonuc!$B$84&lt;&gt;"",sonuc!$B$84,"")</f>
        <v xml:space="preserve">Hamza Özer   </v>
      </c>
      <c r="C9" s="12" t="s">
        <v>13</v>
      </c>
      <c r="D9" s="3" t="str">
        <f>IF(sonuc!$B$90&lt;&gt;"",sonuc!$B$90,"")</f>
        <v>Suat Mahmut Edizaslan</v>
      </c>
      <c r="E9" s="35">
        <v>0</v>
      </c>
      <c r="F9" s="76" t="s">
        <v>13</v>
      </c>
      <c r="G9" s="36">
        <v>3</v>
      </c>
      <c r="H9" s="40"/>
      <c r="I9" s="77" t="s">
        <v>15</v>
      </c>
      <c r="J9" s="1" t="str">
        <f>IF(sonuc!$B$84&lt;&gt;"",sonuc!$B$84,"")</f>
        <v xml:space="preserve">Hamza Özer   </v>
      </c>
      <c r="K9" s="12" t="s">
        <v>13</v>
      </c>
      <c r="L9" s="13"/>
      <c r="M9" s="3" t="str">
        <f>IF(sonuc!$B$85&lt;&gt;"",sonuc!$B$85,"")</f>
        <v xml:space="preserve">Jak Ovadya </v>
      </c>
      <c r="N9" s="41">
        <v>3</v>
      </c>
      <c r="O9" s="76" t="s">
        <v>13</v>
      </c>
      <c r="P9" s="42">
        <v>2</v>
      </c>
      <c r="T9" s="71"/>
    </row>
    <row r="10" spans="1:20" ht="15.95" customHeight="1">
      <c r="A10" s="93" t="s">
        <v>35</v>
      </c>
      <c r="B10" s="9" t="str">
        <f>IF(sonuc!$B$85&lt;&gt;"",sonuc!$B$85,"")</f>
        <v xml:space="preserve">Jak Ovadya </v>
      </c>
      <c r="C10" s="14" t="s">
        <v>13</v>
      </c>
      <c r="D10" s="10" t="str">
        <f>IF(sonuc!$B$89&lt;&gt;"",sonuc!$B$89,"")</f>
        <v>Ekrem Kara</v>
      </c>
      <c r="E10" s="5">
        <v>1</v>
      </c>
      <c r="F10" s="81" t="s">
        <v>13</v>
      </c>
      <c r="G10" s="6">
        <v>3</v>
      </c>
      <c r="H10" s="16"/>
      <c r="I10" s="82" t="s">
        <v>63</v>
      </c>
      <c r="J10" s="9" t="str">
        <f>IF(sonuc!$B$91&lt;&gt;"",sonuc!$B$91,"")</f>
        <v>Kaya Göziş</v>
      </c>
      <c r="K10" s="14" t="s">
        <v>13</v>
      </c>
      <c r="L10" s="15"/>
      <c r="M10" s="10" t="str">
        <f>IF(sonuc!$B$89&lt;&gt;"",sonuc!$B$89,"")</f>
        <v>Ekrem Kara</v>
      </c>
      <c r="N10" s="8">
        <v>3</v>
      </c>
      <c r="O10" s="81" t="s">
        <v>13</v>
      </c>
      <c r="P10" s="17">
        <v>1</v>
      </c>
      <c r="T10" s="71"/>
    </row>
    <row r="11" spans="1:20" ht="15.95" customHeight="1">
      <c r="A11" s="93" t="s">
        <v>36</v>
      </c>
      <c r="B11" s="9" t="str">
        <f>IF(sonuc!$B$86&lt;&gt;"",sonuc!$B$86,"")</f>
        <v>Dursun Temel</v>
      </c>
      <c r="C11" s="14" t="s">
        <v>13</v>
      </c>
      <c r="D11" s="10" t="str">
        <f>IF(sonuc!$B$88&lt;&gt;"",sonuc!$B$88,"")</f>
        <v xml:space="preserve">Hüsamettin Kılıç </v>
      </c>
      <c r="E11" s="5">
        <v>3</v>
      </c>
      <c r="F11" s="81" t="s">
        <v>13</v>
      </c>
      <c r="G11" s="6">
        <v>2</v>
      </c>
      <c r="H11" s="16"/>
      <c r="I11" s="96" t="s">
        <v>58</v>
      </c>
      <c r="J11" s="9" t="str">
        <f>IF(sonuc!$B$87&lt;&gt;"",sonuc!$B$87,"")</f>
        <v xml:space="preserve">Hüseyin Yıldırım  </v>
      </c>
      <c r="K11" s="14" t="s">
        <v>13</v>
      </c>
      <c r="L11" s="15"/>
      <c r="M11" s="10" t="str">
        <f>IF(sonuc!$B$86&lt;&gt;"",sonuc!$B$86,"")</f>
        <v>Dursun Temel</v>
      </c>
      <c r="N11" s="8">
        <v>0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IF(sonuc!$B$87&lt;&gt;"",sonuc!$B$87,"")</f>
        <v xml:space="preserve">Hüseyin Yıldırım  </v>
      </c>
      <c r="C12" s="44" t="s">
        <v>13</v>
      </c>
      <c r="D12" s="45" t="str">
        <f>IF(sonuc!$B$91&lt;&gt;"",sonuc!$B$91,"")</f>
        <v>Kaya Göziş</v>
      </c>
      <c r="E12" s="46">
        <v>3</v>
      </c>
      <c r="F12" s="86" t="s">
        <v>13</v>
      </c>
      <c r="G12" s="47">
        <v>1</v>
      </c>
      <c r="H12" s="48"/>
      <c r="I12" s="87" t="s">
        <v>64</v>
      </c>
      <c r="J12" s="43" t="str">
        <f>IF(sonuc!$B$90&lt;&gt;"",sonuc!$B$90,"")</f>
        <v>Suat Mahmut Edizaslan</v>
      </c>
      <c r="K12" s="44" t="s">
        <v>13</v>
      </c>
      <c r="L12" s="49"/>
      <c r="M12" s="45" t="str">
        <f>IF(sonuc!$B$88&lt;&gt;"",sonuc!$B$88,"")</f>
        <v xml:space="preserve">Hüsamettin Kılıç </v>
      </c>
      <c r="N12" s="50">
        <v>3</v>
      </c>
      <c r="O12" s="86" t="s">
        <v>13</v>
      </c>
      <c r="P12" s="51">
        <v>1</v>
      </c>
      <c r="T12" s="71"/>
    </row>
    <row r="13" spans="1:20" s="100" customFormat="1" ht="15.95" customHeight="1" thickBot="1">
      <c r="A13" s="329" t="s">
        <v>16</v>
      </c>
      <c r="B13" s="330"/>
      <c r="C13" s="330"/>
      <c r="D13" s="330"/>
      <c r="E13" s="330"/>
      <c r="F13" s="330"/>
      <c r="G13" s="330"/>
      <c r="H13" s="89"/>
      <c r="I13" s="330" t="s">
        <v>60</v>
      </c>
      <c r="J13" s="330"/>
      <c r="K13" s="330"/>
      <c r="L13" s="330"/>
      <c r="M13" s="330"/>
      <c r="N13" s="330"/>
      <c r="O13" s="330"/>
      <c r="P13" s="331"/>
    </row>
    <row r="14" spans="1:20" s="100" customFormat="1" ht="15.95" customHeight="1">
      <c r="A14" s="90" t="s">
        <v>24</v>
      </c>
      <c r="B14" s="1" t="str">
        <f>IF(sonuc!$B$84&lt;&gt;"",sonuc!$B$84,"")</f>
        <v xml:space="preserve">Hamza Özer   </v>
      </c>
      <c r="C14" s="12" t="s">
        <v>13</v>
      </c>
      <c r="D14" s="3" t="str">
        <f>IF(sonuc!$B$89&lt;&gt;"",sonuc!$B$89,"")</f>
        <v>Ekrem Kara</v>
      </c>
      <c r="E14" s="35">
        <v>1</v>
      </c>
      <c r="F14" s="76" t="s">
        <v>13</v>
      </c>
      <c r="G14" s="36">
        <v>3</v>
      </c>
      <c r="H14" s="40"/>
      <c r="I14" s="77" t="s">
        <v>17</v>
      </c>
      <c r="J14" s="1" t="str">
        <f>IF(sonuc!$B$84&lt;&gt;"",sonuc!$B$84,"")</f>
        <v xml:space="preserve">Hamza Özer   </v>
      </c>
      <c r="K14" s="12" t="s">
        <v>13</v>
      </c>
      <c r="L14" s="13"/>
      <c r="M14" s="3" t="str">
        <f>IF(sonuc!$B$86&lt;&gt;"",sonuc!$B$86,"")</f>
        <v>Dursun Temel</v>
      </c>
      <c r="N14" s="41">
        <v>0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IF(sonuc!$B$85&lt;&gt;"",sonuc!$B$85,"")</f>
        <v xml:space="preserve">Jak Ovadya </v>
      </c>
      <c r="C15" s="14" t="s">
        <v>13</v>
      </c>
      <c r="D15" s="10" t="str">
        <f>IF(sonuc!$B$88&lt;&gt;"",sonuc!$B$88,"")</f>
        <v xml:space="preserve">Hüsamettin Kılıç </v>
      </c>
      <c r="E15" s="5">
        <v>3</v>
      </c>
      <c r="F15" s="81" t="s">
        <v>13</v>
      </c>
      <c r="G15" s="6">
        <v>2</v>
      </c>
      <c r="H15" s="16"/>
      <c r="I15" s="82" t="s">
        <v>22</v>
      </c>
      <c r="J15" s="9" t="str">
        <f>IF(sonuc!$B$85&lt;&gt;"",sonuc!$B$85,"")</f>
        <v xml:space="preserve">Jak Ovadya </v>
      </c>
      <c r="K15" s="14" t="s">
        <v>13</v>
      </c>
      <c r="L15" s="15"/>
      <c r="M15" s="10" t="str">
        <f>IF(sonuc!$B$87&lt;&gt;"",sonuc!$B$87,"")</f>
        <v xml:space="preserve">Hüseyin Yıldırım  </v>
      </c>
      <c r="N15" s="8">
        <v>3</v>
      </c>
      <c r="O15" s="81" t="s">
        <v>13</v>
      </c>
      <c r="P15" s="17">
        <v>0</v>
      </c>
    </row>
    <row r="16" spans="1:20" s="100" customFormat="1" ht="15.95" customHeight="1">
      <c r="A16" s="93" t="s">
        <v>44</v>
      </c>
      <c r="B16" s="9" t="str">
        <f>IF(sonuc!$B$86&lt;&gt;"",sonuc!$B$86,"")</f>
        <v>Dursun Temel</v>
      </c>
      <c r="C16" s="14" t="s">
        <v>13</v>
      </c>
      <c r="D16" s="10" t="str">
        <f>IF(sonuc!$B$91&lt;&gt;"",sonuc!$B$91,"")</f>
        <v>Kaya Göziş</v>
      </c>
      <c r="E16" s="5">
        <v>3</v>
      </c>
      <c r="F16" s="81" t="s">
        <v>13</v>
      </c>
      <c r="G16" s="6">
        <v>2</v>
      </c>
      <c r="H16" s="16"/>
      <c r="I16" s="82" t="s">
        <v>65</v>
      </c>
      <c r="J16" s="9" t="str">
        <f>IF(sonuc!$B$91&lt;&gt;"",sonuc!$B$91,"")</f>
        <v>Kaya Göziş</v>
      </c>
      <c r="K16" s="14" t="s">
        <v>13</v>
      </c>
      <c r="L16" s="15"/>
      <c r="M16" s="10" t="str">
        <f>IF(sonuc!$B$88&lt;&gt;"",sonuc!$B$88,"")</f>
        <v xml:space="preserve">Hüsamettin Kılıç </v>
      </c>
      <c r="N16" s="8">
        <v>3</v>
      </c>
      <c r="O16" s="81" t="s">
        <v>13</v>
      </c>
      <c r="P16" s="17">
        <v>1</v>
      </c>
    </row>
    <row r="17" spans="1:16" s="100" customFormat="1" ht="15.95" customHeight="1" thickBot="1">
      <c r="A17" s="97" t="s">
        <v>45</v>
      </c>
      <c r="B17" s="43" t="str">
        <f>IF(sonuc!$B$87&lt;&gt;"",sonuc!$B$87,"")</f>
        <v xml:space="preserve">Hüseyin Yıldırım  </v>
      </c>
      <c r="C17" s="44" t="s">
        <v>13</v>
      </c>
      <c r="D17" s="45" t="str">
        <f>IF(sonuc!$B$90&lt;&gt;"",sonuc!$B$90,"")</f>
        <v>Suat Mahmut Edizaslan</v>
      </c>
      <c r="E17" s="46">
        <v>1</v>
      </c>
      <c r="F17" s="86" t="s">
        <v>13</v>
      </c>
      <c r="G17" s="47">
        <v>3</v>
      </c>
      <c r="H17" s="48"/>
      <c r="I17" s="87" t="s">
        <v>66</v>
      </c>
      <c r="J17" s="43" t="str">
        <f>IF(sonuc!$B$90&lt;&gt;"",sonuc!$B$90,"")</f>
        <v>Suat Mahmut Edizaslan</v>
      </c>
      <c r="K17" s="44" t="s">
        <v>13</v>
      </c>
      <c r="L17" s="49"/>
      <c r="M17" s="45" t="str">
        <f>IF(sonuc!$B$89&lt;&gt;"",sonuc!$B$89,"")</f>
        <v>Ekrem Kara</v>
      </c>
      <c r="N17" s="50">
        <v>1</v>
      </c>
      <c r="O17" s="86" t="s">
        <v>13</v>
      </c>
      <c r="P17" s="51">
        <v>3</v>
      </c>
    </row>
    <row r="18" spans="1:16" s="100" customFormat="1" ht="15.95" customHeight="1" thickBot="1">
      <c r="A18" s="329" t="s">
        <v>18</v>
      </c>
      <c r="B18" s="330"/>
      <c r="C18" s="330"/>
      <c r="D18" s="330"/>
      <c r="E18" s="330"/>
      <c r="F18" s="330"/>
      <c r="G18" s="330"/>
      <c r="H18" s="89"/>
      <c r="I18" s="330" t="s">
        <v>61</v>
      </c>
      <c r="J18" s="330"/>
      <c r="K18" s="330"/>
      <c r="L18" s="330"/>
      <c r="M18" s="330"/>
      <c r="N18" s="330"/>
      <c r="O18" s="330"/>
      <c r="P18" s="331"/>
    </row>
    <row r="19" spans="1:16" s="100" customFormat="1" ht="15.95" customHeight="1">
      <c r="A19" s="90" t="s">
        <v>21</v>
      </c>
      <c r="B19" s="1" t="str">
        <f>IF(sonuc!$B$84&lt;&gt;"",sonuc!$B$84,"")</f>
        <v xml:space="preserve">Hamza Özer   </v>
      </c>
      <c r="C19" s="12" t="s">
        <v>13</v>
      </c>
      <c r="D19" s="3" t="str">
        <f>IF(sonuc!$B$88&lt;&gt;"",sonuc!$B$88,"")</f>
        <v xml:space="preserve">Hüsamettin Kılıç </v>
      </c>
      <c r="E19" s="35">
        <v>3</v>
      </c>
      <c r="F19" s="76" t="s">
        <v>13</v>
      </c>
      <c r="G19" s="36">
        <v>1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IF(sonuc!$B$85&lt;&gt;"",sonuc!$B$85,"")</f>
        <v xml:space="preserve">Jak Ovadya </v>
      </c>
      <c r="C20" s="14" t="s">
        <v>13</v>
      </c>
      <c r="D20" s="10" t="str">
        <f>IF(sonuc!$B$91&lt;&gt;"",sonuc!$B$91,"")</f>
        <v>Kaya Göziş</v>
      </c>
      <c r="E20" s="5">
        <v>3</v>
      </c>
      <c r="F20" s="81" t="s">
        <v>13</v>
      </c>
      <c r="G20" s="6">
        <v>1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IF(sonuc!$B$86&lt;&gt;"",sonuc!$B$86,"")</f>
        <v>Dursun Temel</v>
      </c>
      <c r="C21" s="14" t="s">
        <v>13</v>
      </c>
      <c r="D21" s="10" t="str">
        <f>IF(sonuc!$B$90&lt;&gt;"",sonuc!$B$90,"")</f>
        <v>Suat Mahmut Edizaslan</v>
      </c>
      <c r="E21" s="5">
        <v>2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IF(sonuc!$B$87&lt;&gt;"",sonuc!$B$87,"")</f>
        <v xml:space="preserve">Hüseyin Yıldırım  </v>
      </c>
      <c r="C22" s="44" t="s">
        <v>13</v>
      </c>
      <c r="D22" s="45" t="str">
        <f>IF(sonuc!$B$89&lt;&gt;"",sonuc!$B$89,"")</f>
        <v>Ekrem Kara</v>
      </c>
      <c r="E22" s="46">
        <v>0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5" sqref="G15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1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19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4" t="s">
        <v>50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71"/>
    </row>
    <row r="2" spans="1:20" s="72" customFormat="1" ht="19.5" customHeight="1" thickBot="1">
      <c r="A2" s="325" t="str">
        <f>sonuc!A92</f>
        <v>Grup 9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71"/>
    </row>
    <row r="3" spans="1:20" s="72" customFormat="1" ht="15.95" customHeight="1" thickBot="1">
      <c r="A3" s="326" t="s">
        <v>12</v>
      </c>
      <c r="B3" s="327"/>
      <c r="C3" s="327"/>
      <c r="D3" s="327"/>
      <c r="E3" s="327"/>
      <c r="F3" s="327"/>
      <c r="G3" s="327"/>
      <c r="H3" s="73"/>
      <c r="I3" s="327" t="s">
        <v>59</v>
      </c>
      <c r="J3" s="327"/>
      <c r="K3" s="327"/>
      <c r="L3" s="327"/>
      <c r="M3" s="327"/>
      <c r="N3" s="327"/>
      <c r="O3" s="327"/>
      <c r="P3" s="328"/>
      <c r="Q3" s="71"/>
    </row>
    <row r="4" spans="1:20" ht="15.95" customHeight="1">
      <c r="A4" s="74" t="s">
        <v>37</v>
      </c>
      <c r="B4" s="1" t="str">
        <f>IF(sonuc!$B$94&lt;&gt;"",sonuc!$B$94,"")</f>
        <v>Levent Ünüvar</v>
      </c>
      <c r="C4" s="2" t="s">
        <v>13</v>
      </c>
      <c r="D4" s="52" t="str">
        <f>IF(sonuc!$B$101&lt;&gt;"",sonuc!$B$101,"")</f>
        <v>Turgay Kaplan</v>
      </c>
      <c r="E4" s="35">
        <v>3</v>
      </c>
      <c r="F4" s="76" t="s">
        <v>13</v>
      </c>
      <c r="G4" s="36">
        <v>2</v>
      </c>
      <c r="H4" s="40"/>
      <c r="I4" s="77" t="s">
        <v>19</v>
      </c>
      <c r="J4" s="1" t="str">
        <f>IF(sonuc!$B$94&lt;&gt;"",sonuc!$B$94,"")</f>
        <v>Levent Ünüvar</v>
      </c>
      <c r="K4" s="2" t="s">
        <v>13</v>
      </c>
      <c r="L4" s="4"/>
      <c r="M4" s="3" t="str">
        <f>IF(sonuc!$B$97&lt;&gt;"",sonuc!$B$97,"")</f>
        <v xml:space="preserve">Selim Kurtulmuş </v>
      </c>
      <c r="N4" s="41">
        <v>3</v>
      </c>
      <c r="O4" s="76" t="s">
        <v>13</v>
      </c>
      <c r="P4" s="42">
        <v>0</v>
      </c>
      <c r="T4" s="71"/>
    </row>
    <row r="5" spans="1:20" ht="15.95" customHeight="1">
      <c r="A5" s="79" t="s">
        <v>38</v>
      </c>
      <c r="B5" s="9" t="str">
        <f>IF(sonuc!$B$95&lt;&gt;"",sonuc!$B$95,"")</f>
        <v xml:space="preserve">Menderes Ünal </v>
      </c>
      <c r="C5" s="7" t="s">
        <v>13</v>
      </c>
      <c r="D5" s="34" t="str">
        <f>IF(sonuc!$B$100&lt;&gt;"",sonuc!$B$100,"")</f>
        <v xml:space="preserve">Murat Dalkılıç                         </v>
      </c>
      <c r="E5" s="5">
        <v>2</v>
      </c>
      <c r="F5" s="81" t="s">
        <v>13</v>
      </c>
      <c r="G5" s="6">
        <v>3</v>
      </c>
      <c r="H5" s="16"/>
      <c r="I5" s="82" t="s">
        <v>20</v>
      </c>
      <c r="J5" s="9" t="str">
        <f>IF(sonuc!$B$95&lt;&gt;"",sonuc!$B$95,"")</f>
        <v xml:space="preserve">Menderes Ünal </v>
      </c>
      <c r="K5" s="7" t="s">
        <v>13</v>
      </c>
      <c r="L5" s="11"/>
      <c r="M5" s="10" t="str">
        <f>IF(sonuc!$B$96&lt;&gt;"",sonuc!$B$96,"")</f>
        <v>Yüksel Gez</v>
      </c>
      <c r="N5" s="8">
        <v>2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IF(sonuc!$B$96&lt;&gt;"",sonuc!$B$96,"")</f>
        <v>Yüksel Gez</v>
      </c>
      <c r="C6" s="7" t="s">
        <v>13</v>
      </c>
      <c r="D6" s="34" t="str">
        <f>IF(sonuc!$B$99&lt;&gt;"",sonuc!$B$99,"")</f>
        <v xml:space="preserve">Mesut Turan </v>
      </c>
      <c r="E6" s="5">
        <v>3</v>
      </c>
      <c r="F6" s="81" t="s">
        <v>13</v>
      </c>
      <c r="G6" s="6">
        <v>1</v>
      </c>
      <c r="H6" s="16"/>
      <c r="I6" s="82" t="s">
        <v>62</v>
      </c>
      <c r="J6" s="9" t="str">
        <f>IF(sonuc!$B$101&lt;&gt;"",sonuc!$B$101,"")</f>
        <v>Turgay Kaplan</v>
      </c>
      <c r="K6" s="7" t="s">
        <v>13</v>
      </c>
      <c r="L6" s="11"/>
      <c r="M6" s="10" t="str">
        <f>IF(sonuc!$B$100&lt;&gt;"",sonuc!$B$100,"")</f>
        <v xml:space="preserve">Murat Dalkılıç                         </v>
      </c>
      <c r="N6" s="8">
        <v>3</v>
      </c>
      <c r="O6" s="81" t="s">
        <v>13</v>
      </c>
      <c r="P6" s="17">
        <v>2</v>
      </c>
      <c r="T6" s="71"/>
    </row>
    <row r="7" spans="1:20" ht="15.95" customHeight="1" thickBot="1">
      <c r="A7" s="84" t="s">
        <v>40</v>
      </c>
      <c r="B7" s="43" t="str">
        <f>IF(sonuc!$B$97&lt;&gt;"",sonuc!$B$97,"")</f>
        <v xml:space="preserve">Selim Kurtulmuş </v>
      </c>
      <c r="C7" s="53" t="s">
        <v>13</v>
      </c>
      <c r="D7" s="54" t="str">
        <f>IF(sonuc!$B$98&lt;&gt;"",sonuc!$B$98,"")</f>
        <v xml:space="preserve">Turgut Kambur </v>
      </c>
      <c r="E7" s="46">
        <v>1</v>
      </c>
      <c r="F7" s="86" t="s">
        <v>13</v>
      </c>
      <c r="G7" s="47">
        <v>3</v>
      </c>
      <c r="H7" s="48"/>
      <c r="I7" s="87" t="s">
        <v>46</v>
      </c>
      <c r="J7" s="43" t="str">
        <f>IF(sonuc!$B$98&lt;&gt;"",sonuc!$B$98,"")</f>
        <v xml:space="preserve">Turgut Kambur </v>
      </c>
      <c r="K7" s="53" t="s">
        <v>13</v>
      </c>
      <c r="L7" s="55"/>
      <c r="M7" s="45" t="str">
        <f>IF(sonuc!$B$99&lt;&gt;"",sonuc!$B$99,"")</f>
        <v xml:space="preserve">Mesut Turan </v>
      </c>
      <c r="N7" s="50">
        <v>0</v>
      </c>
      <c r="O7" s="86" t="s">
        <v>13</v>
      </c>
      <c r="P7" s="51">
        <v>3</v>
      </c>
      <c r="T7" s="71"/>
    </row>
    <row r="8" spans="1:20" ht="15.95" customHeight="1" thickBot="1">
      <c r="A8" s="329" t="s">
        <v>14</v>
      </c>
      <c r="B8" s="330"/>
      <c r="C8" s="330"/>
      <c r="D8" s="330"/>
      <c r="E8" s="330"/>
      <c r="F8" s="330"/>
      <c r="G8" s="330"/>
      <c r="H8" s="89"/>
      <c r="I8" s="330" t="s">
        <v>23</v>
      </c>
      <c r="J8" s="330"/>
      <c r="K8" s="330"/>
      <c r="L8" s="330"/>
      <c r="M8" s="330"/>
      <c r="N8" s="330"/>
      <c r="O8" s="330"/>
      <c r="P8" s="331"/>
      <c r="T8" s="71"/>
    </row>
    <row r="9" spans="1:20" ht="15.95" customHeight="1">
      <c r="A9" s="90" t="s">
        <v>34</v>
      </c>
      <c r="B9" s="1" t="str">
        <f>IF(sonuc!$B$94&lt;&gt;"",sonuc!$B$94,"")</f>
        <v>Levent Ünüvar</v>
      </c>
      <c r="C9" s="12" t="s">
        <v>13</v>
      </c>
      <c r="D9" s="3" t="str">
        <f>IF(sonuc!$B$100&lt;&gt;"",sonuc!$B$100,"")</f>
        <v xml:space="preserve">Murat Dalkılıç                         </v>
      </c>
      <c r="E9" s="35">
        <v>3</v>
      </c>
      <c r="F9" s="76" t="s">
        <v>13</v>
      </c>
      <c r="G9" s="36">
        <v>0</v>
      </c>
      <c r="H9" s="40"/>
      <c r="I9" s="77" t="s">
        <v>15</v>
      </c>
      <c r="J9" s="1" t="str">
        <f>IF(sonuc!$B$94&lt;&gt;"",sonuc!$B$94,"")</f>
        <v>Levent Ünüvar</v>
      </c>
      <c r="K9" s="12" t="s">
        <v>13</v>
      </c>
      <c r="L9" s="13"/>
      <c r="M9" s="3" t="str">
        <f>IF(sonuc!$B$95&lt;&gt;"",sonuc!$B$95,"")</f>
        <v xml:space="preserve">Menderes Ünal </v>
      </c>
      <c r="N9" s="41">
        <v>2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IF(sonuc!$B$95&lt;&gt;"",sonuc!$B$95,"")</f>
        <v xml:space="preserve">Menderes Ünal </v>
      </c>
      <c r="C10" s="14" t="s">
        <v>13</v>
      </c>
      <c r="D10" s="10" t="str">
        <f>IF(sonuc!$B$99&lt;&gt;"",sonuc!$B$99,"")</f>
        <v xml:space="preserve">Mesut Turan </v>
      </c>
      <c r="E10" s="5">
        <v>0</v>
      </c>
      <c r="F10" s="81" t="s">
        <v>13</v>
      </c>
      <c r="G10" s="6">
        <v>3</v>
      </c>
      <c r="H10" s="16"/>
      <c r="I10" s="82" t="s">
        <v>63</v>
      </c>
      <c r="J10" s="9" t="str">
        <f>IF(sonuc!$B$101&lt;&gt;"",sonuc!$B$101,"")</f>
        <v>Turgay Kaplan</v>
      </c>
      <c r="K10" s="14" t="s">
        <v>13</v>
      </c>
      <c r="L10" s="15"/>
      <c r="M10" s="10" t="str">
        <f>IF(sonuc!$B$99&lt;&gt;"",sonuc!$B$99,"")</f>
        <v xml:space="preserve">Mesut Turan </v>
      </c>
      <c r="N10" s="8">
        <v>0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IF(sonuc!$B$96&lt;&gt;"",sonuc!$B$96,"")</f>
        <v>Yüksel Gez</v>
      </c>
      <c r="C11" s="14" t="s">
        <v>13</v>
      </c>
      <c r="D11" s="10" t="str">
        <f>IF(sonuc!$B$98&lt;&gt;"",sonuc!$B$98,"")</f>
        <v xml:space="preserve">Turgut Kambur </v>
      </c>
      <c r="E11" s="5">
        <v>3</v>
      </c>
      <c r="F11" s="81" t="s">
        <v>13</v>
      </c>
      <c r="G11" s="6">
        <v>0</v>
      </c>
      <c r="H11" s="16"/>
      <c r="I11" s="96" t="s">
        <v>58</v>
      </c>
      <c r="J11" s="9" t="str">
        <f>IF(sonuc!$B$97&lt;&gt;"",sonuc!$B$97,"")</f>
        <v xml:space="preserve">Selim Kurtulmuş </v>
      </c>
      <c r="K11" s="14" t="s">
        <v>13</v>
      </c>
      <c r="L11" s="15"/>
      <c r="M11" s="10" t="str">
        <f>IF(sonuc!$B$96&lt;&gt;"",sonuc!$B$96,"")</f>
        <v>Yüksel Gez</v>
      </c>
      <c r="N11" s="8">
        <v>1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IF(sonuc!$B$97&lt;&gt;"",sonuc!$B$97,"")</f>
        <v xml:space="preserve">Selim Kurtulmuş </v>
      </c>
      <c r="C12" s="44" t="s">
        <v>13</v>
      </c>
      <c r="D12" s="45" t="str">
        <f>IF(sonuc!$B$101&lt;&gt;"",sonuc!$B$101,"")</f>
        <v>Turgay Kaplan</v>
      </c>
      <c r="E12" s="46">
        <v>0</v>
      </c>
      <c r="F12" s="86" t="s">
        <v>13</v>
      </c>
      <c r="G12" s="47">
        <v>3</v>
      </c>
      <c r="H12" s="48"/>
      <c r="I12" s="87" t="s">
        <v>64</v>
      </c>
      <c r="J12" s="43" t="str">
        <f>IF(sonuc!$B$100&lt;&gt;"",sonuc!$B$100,"")</f>
        <v xml:space="preserve">Murat Dalkılıç                         </v>
      </c>
      <c r="K12" s="44" t="s">
        <v>13</v>
      </c>
      <c r="L12" s="49"/>
      <c r="M12" s="45" t="str">
        <f>IF(sonuc!$B$98&lt;&gt;"",sonuc!$B$98,"")</f>
        <v xml:space="preserve">Turgut Kambur </v>
      </c>
      <c r="N12" s="50">
        <v>3</v>
      </c>
      <c r="O12" s="86" t="s">
        <v>13</v>
      </c>
      <c r="P12" s="51">
        <v>1</v>
      </c>
      <c r="T12" s="71"/>
    </row>
    <row r="13" spans="1:20" s="100" customFormat="1" ht="15.95" customHeight="1" thickBot="1">
      <c r="A13" s="329" t="s">
        <v>16</v>
      </c>
      <c r="B13" s="330"/>
      <c r="C13" s="330"/>
      <c r="D13" s="330"/>
      <c r="E13" s="330"/>
      <c r="F13" s="330"/>
      <c r="G13" s="330"/>
      <c r="H13" s="89"/>
      <c r="I13" s="330" t="s">
        <v>60</v>
      </c>
      <c r="J13" s="330"/>
      <c r="K13" s="330"/>
      <c r="L13" s="330"/>
      <c r="M13" s="330"/>
      <c r="N13" s="330"/>
      <c r="O13" s="330"/>
      <c r="P13" s="331"/>
    </row>
    <row r="14" spans="1:20" s="100" customFormat="1" ht="15.95" customHeight="1">
      <c r="A14" s="90" t="s">
        <v>24</v>
      </c>
      <c r="B14" s="1" t="str">
        <f>IF(sonuc!$B$94&lt;&gt;"",sonuc!$B$94,"")</f>
        <v>Levent Ünüvar</v>
      </c>
      <c r="C14" s="12" t="s">
        <v>13</v>
      </c>
      <c r="D14" s="3" t="str">
        <f>IF(sonuc!$B$99&lt;&gt;"",sonuc!$B$99,"")</f>
        <v xml:space="preserve">Mesut Turan </v>
      </c>
      <c r="E14" s="35">
        <v>3</v>
      </c>
      <c r="F14" s="76" t="s">
        <v>13</v>
      </c>
      <c r="G14" s="36">
        <v>1</v>
      </c>
      <c r="H14" s="40"/>
      <c r="I14" s="77" t="s">
        <v>17</v>
      </c>
      <c r="J14" s="1" t="str">
        <f>IF(sonuc!$B$94&lt;&gt;"",sonuc!$B$94,"")</f>
        <v>Levent Ünüvar</v>
      </c>
      <c r="K14" s="12" t="s">
        <v>13</v>
      </c>
      <c r="L14" s="13"/>
      <c r="M14" s="3" t="str">
        <f>IF(sonuc!$B$96&lt;&gt;"",sonuc!$B$96,"")</f>
        <v>Yüksel Gez</v>
      </c>
      <c r="N14" s="41">
        <v>3</v>
      </c>
      <c r="O14" s="76" t="s">
        <v>13</v>
      </c>
      <c r="P14" s="42">
        <v>2</v>
      </c>
    </row>
    <row r="15" spans="1:20" s="100" customFormat="1" ht="15.95" customHeight="1">
      <c r="A15" s="93" t="s">
        <v>25</v>
      </c>
      <c r="B15" s="9" t="str">
        <f>IF(sonuc!$B$95&lt;&gt;"",sonuc!$B$95,"")</f>
        <v xml:space="preserve">Menderes Ünal </v>
      </c>
      <c r="C15" s="14" t="s">
        <v>13</v>
      </c>
      <c r="D15" s="10" t="str">
        <f>IF(sonuc!$B$98&lt;&gt;"",sonuc!$B$98,"")</f>
        <v xml:space="preserve">Turgut Kambur </v>
      </c>
      <c r="E15" s="5">
        <v>3</v>
      </c>
      <c r="F15" s="81" t="s">
        <v>13</v>
      </c>
      <c r="G15" s="6">
        <v>1</v>
      </c>
      <c r="H15" s="16"/>
      <c r="I15" s="82" t="s">
        <v>22</v>
      </c>
      <c r="J15" s="9" t="str">
        <f>IF(sonuc!$B$95&lt;&gt;"",sonuc!$B$95,"")</f>
        <v xml:space="preserve">Menderes Ünal </v>
      </c>
      <c r="K15" s="14" t="s">
        <v>13</v>
      </c>
      <c r="L15" s="15"/>
      <c r="M15" s="10" t="str">
        <f>IF(sonuc!$B$97&lt;&gt;"",sonuc!$B$97,"")</f>
        <v xml:space="preserve">Selim Kurtulmuş </v>
      </c>
      <c r="N15" s="8">
        <v>0</v>
      </c>
      <c r="O15" s="81" t="s">
        <v>13</v>
      </c>
      <c r="P15" s="17">
        <v>3</v>
      </c>
    </row>
    <row r="16" spans="1:20" s="100" customFormat="1" ht="15.95" customHeight="1">
      <c r="A16" s="93" t="s">
        <v>44</v>
      </c>
      <c r="B16" s="9" t="str">
        <f>IF(sonuc!$B$96&lt;&gt;"",sonuc!$B$96,"")</f>
        <v>Yüksel Gez</v>
      </c>
      <c r="C16" s="14" t="s">
        <v>13</v>
      </c>
      <c r="D16" s="10" t="str">
        <f>IF(sonuc!$B$101&lt;&gt;"",sonuc!$B$101,"")</f>
        <v>Turgay Kaplan</v>
      </c>
      <c r="E16" s="5">
        <v>2</v>
      </c>
      <c r="F16" s="81" t="s">
        <v>13</v>
      </c>
      <c r="G16" s="6">
        <v>3</v>
      </c>
      <c r="H16" s="16"/>
      <c r="I16" s="82" t="s">
        <v>65</v>
      </c>
      <c r="J16" s="9" t="str">
        <f>IF(sonuc!$B$101&lt;&gt;"",sonuc!$B$101,"")</f>
        <v>Turgay Kaplan</v>
      </c>
      <c r="K16" s="14" t="s">
        <v>13</v>
      </c>
      <c r="L16" s="15"/>
      <c r="M16" s="10" t="str">
        <f>IF(sonuc!$B$98&lt;&gt;"",sonuc!$B$98,"")</f>
        <v xml:space="preserve">Turgut Kambur </v>
      </c>
      <c r="N16" s="8">
        <v>3</v>
      </c>
      <c r="O16" s="81" t="s">
        <v>13</v>
      </c>
      <c r="P16" s="17">
        <v>2</v>
      </c>
    </row>
    <row r="17" spans="1:16" s="100" customFormat="1" ht="15.95" customHeight="1" thickBot="1">
      <c r="A17" s="97" t="s">
        <v>45</v>
      </c>
      <c r="B17" s="43" t="str">
        <f>IF(sonuc!$B$97&lt;&gt;"",sonuc!$B$97,"")</f>
        <v xml:space="preserve">Selim Kurtulmuş </v>
      </c>
      <c r="C17" s="44" t="s">
        <v>13</v>
      </c>
      <c r="D17" s="45" t="str">
        <f>IF(sonuc!$B$100&lt;&gt;"",sonuc!$B$100,"")</f>
        <v xml:space="preserve">Murat Dalkılıç                         </v>
      </c>
      <c r="E17" s="46">
        <v>0</v>
      </c>
      <c r="F17" s="86" t="s">
        <v>13</v>
      </c>
      <c r="G17" s="47">
        <v>3</v>
      </c>
      <c r="H17" s="48"/>
      <c r="I17" s="87" t="s">
        <v>66</v>
      </c>
      <c r="J17" s="43" t="str">
        <f>IF(sonuc!$B$100&lt;&gt;"",sonuc!$B$100,"")</f>
        <v xml:space="preserve">Murat Dalkılıç                         </v>
      </c>
      <c r="K17" s="44" t="s">
        <v>13</v>
      </c>
      <c r="L17" s="49"/>
      <c r="M17" s="45" t="str">
        <f>IF(sonuc!$B$99&lt;&gt;"",sonuc!$B$99,"")</f>
        <v xml:space="preserve">Mesut Turan </v>
      </c>
      <c r="N17" s="50">
        <v>1</v>
      </c>
      <c r="O17" s="86" t="s">
        <v>13</v>
      </c>
      <c r="P17" s="51">
        <v>3</v>
      </c>
    </row>
    <row r="18" spans="1:16" s="100" customFormat="1" ht="15.95" customHeight="1" thickBot="1">
      <c r="A18" s="329" t="s">
        <v>18</v>
      </c>
      <c r="B18" s="330"/>
      <c r="C18" s="330"/>
      <c r="D18" s="330"/>
      <c r="E18" s="330"/>
      <c r="F18" s="330"/>
      <c r="G18" s="330"/>
      <c r="H18" s="89"/>
      <c r="I18" s="330" t="s">
        <v>61</v>
      </c>
      <c r="J18" s="330"/>
      <c r="K18" s="330"/>
      <c r="L18" s="330"/>
      <c r="M18" s="330"/>
      <c r="N18" s="330"/>
      <c r="O18" s="330"/>
      <c r="P18" s="331"/>
    </row>
    <row r="19" spans="1:16" s="100" customFormat="1" ht="15.95" customHeight="1">
      <c r="A19" s="90" t="s">
        <v>21</v>
      </c>
      <c r="B19" s="1" t="str">
        <f>IF(sonuc!$B$94&lt;&gt;"",sonuc!$B$94,"")</f>
        <v>Levent Ünüvar</v>
      </c>
      <c r="C19" s="12" t="s">
        <v>13</v>
      </c>
      <c r="D19" s="3" t="str">
        <f>IF(sonuc!$B$98&lt;&gt;"",sonuc!$B$98,"")</f>
        <v xml:space="preserve">Turgut Kambur </v>
      </c>
      <c r="E19" s="35">
        <v>3</v>
      </c>
      <c r="F19" s="76" t="s">
        <v>13</v>
      </c>
      <c r="G19" s="36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IF(sonuc!$B$95&lt;&gt;"",sonuc!$B$95,"")</f>
        <v xml:space="preserve">Menderes Ünal </v>
      </c>
      <c r="C20" s="14" t="s">
        <v>13</v>
      </c>
      <c r="D20" s="10" t="str">
        <f>IF(sonuc!$B$101&lt;&gt;"",sonuc!$B$101,"")</f>
        <v>Turgay Kaplan</v>
      </c>
      <c r="E20" s="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IF(sonuc!$B$96&lt;&gt;"",sonuc!$B$96,"")</f>
        <v>Yüksel Gez</v>
      </c>
      <c r="C21" s="14" t="s">
        <v>13</v>
      </c>
      <c r="D21" s="10" t="str">
        <f>IF(sonuc!$B$100&lt;&gt;"",sonuc!$B$100,"")</f>
        <v xml:space="preserve">Murat Dalkılıç                         </v>
      </c>
      <c r="E21" s="5">
        <v>3</v>
      </c>
      <c r="F21" s="81" t="s">
        <v>13</v>
      </c>
      <c r="G21" s="6">
        <v>0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IF(sonuc!$B$97&lt;&gt;"",sonuc!$B$97,"")</f>
        <v xml:space="preserve">Selim Kurtulmuş </v>
      </c>
      <c r="C22" s="44" t="s">
        <v>13</v>
      </c>
      <c r="D22" s="45" t="str">
        <f>IF(sonuc!$B$99&lt;&gt;"",sonuc!$B$99,"")</f>
        <v xml:space="preserve">Mesut Turan </v>
      </c>
      <c r="E22" s="46">
        <v>1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4" t="s">
        <v>50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71"/>
    </row>
    <row r="2" spans="1:20" s="72" customFormat="1" ht="19.5" customHeight="1" thickBot="1">
      <c r="A2" s="325" t="str">
        <f>sonuc!A102</f>
        <v>Grup 10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71"/>
    </row>
    <row r="3" spans="1:20" s="72" customFormat="1" ht="15.95" customHeight="1" thickBot="1">
      <c r="A3" s="326" t="s">
        <v>12</v>
      </c>
      <c r="B3" s="327"/>
      <c r="C3" s="327"/>
      <c r="D3" s="327"/>
      <c r="E3" s="327"/>
      <c r="F3" s="327"/>
      <c r="G3" s="327"/>
      <c r="H3" s="73"/>
      <c r="I3" s="327" t="s">
        <v>59</v>
      </c>
      <c r="J3" s="327"/>
      <c r="K3" s="327"/>
      <c r="L3" s="327"/>
      <c r="M3" s="327"/>
      <c r="N3" s="327"/>
      <c r="O3" s="327"/>
      <c r="P3" s="328"/>
      <c r="Q3" s="71"/>
    </row>
    <row r="4" spans="1:20" ht="15.95" customHeight="1">
      <c r="A4" s="74" t="s">
        <v>37</v>
      </c>
      <c r="B4" s="1" t="str">
        <f>IF(sonuc!$B$104&lt;&gt;"",sonuc!$B$104,"")</f>
        <v xml:space="preserve">Sevil Tokatlı  </v>
      </c>
      <c r="C4" s="2" t="s">
        <v>13</v>
      </c>
      <c r="D4" s="52" t="str">
        <f>IF(sonuc!$B$111&lt;&gt;"",sonuc!$B$111,"")</f>
        <v>Oğuz Özmen</v>
      </c>
      <c r="E4" s="35">
        <v>3</v>
      </c>
      <c r="F4" s="76" t="s">
        <v>13</v>
      </c>
      <c r="G4" s="36">
        <v>0</v>
      </c>
      <c r="H4" s="40"/>
      <c r="I4" s="77" t="s">
        <v>19</v>
      </c>
      <c r="J4" s="1" t="str">
        <f>IF(sonuc!$B$104&lt;&gt;"",sonuc!$B$104,"")</f>
        <v xml:space="preserve">Sevil Tokatlı  </v>
      </c>
      <c r="K4" s="2" t="s">
        <v>13</v>
      </c>
      <c r="L4" s="4"/>
      <c r="M4" s="3" t="str">
        <f>IF(sonuc!$B$107&lt;&gt;"",sonuc!$B$107,"")</f>
        <v>Semih Bulgur</v>
      </c>
      <c r="N4" s="41">
        <v>0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IF(sonuc!$B$105&lt;&gt;"",sonuc!$B$105,"")</f>
        <v>Hasan Özdemir</v>
      </c>
      <c r="C5" s="7" t="s">
        <v>13</v>
      </c>
      <c r="D5" s="34" t="str">
        <f>IF(sonuc!$B$110&lt;&gt;"",sonuc!$B$110,"")</f>
        <v xml:space="preserve">Şehnaz Karaatlı </v>
      </c>
      <c r="E5" s="5">
        <v>3</v>
      </c>
      <c r="F5" s="81" t="s">
        <v>13</v>
      </c>
      <c r="G5" s="6">
        <v>0</v>
      </c>
      <c r="H5" s="16"/>
      <c r="I5" s="82" t="s">
        <v>20</v>
      </c>
      <c r="J5" s="9" t="str">
        <f>IF(sonuc!$B$105&lt;&gt;"",sonuc!$B$105,"")</f>
        <v>Hasan Özdemir</v>
      </c>
      <c r="K5" s="7" t="s">
        <v>13</v>
      </c>
      <c r="L5" s="11"/>
      <c r="M5" s="10" t="str">
        <f>IF(sonuc!$B$106&lt;&gt;"",sonuc!$B$106,"")</f>
        <v>Ebru Erdoğan</v>
      </c>
      <c r="N5" s="8">
        <v>3</v>
      </c>
      <c r="O5" s="81" t="s">
        <v>13</v>
      </c>
      <c r="P5" s="17">
        <v>2</v>
      </c>
      <c r="T5" s="71"/>
    </row>
    <row r="6" spans="1:20" ht="15.95" customHeight="1">
      <c r="A6" s="79" t="s">
        <v>39</v>
      </c>
      <c r="B6" s="9" t="str">
        <f>IF(sonuc!$B$106&lt;&gt;"",sonuc!$B$106,"")</f>
        <v>Ebru Erdoğan</v>
      </c>
      <c r="C6" s="7" t="s">
        <v>13</v>
      </c>
      <c r="D6" s="34" t="str">
        <f>IF(sonuc!$B$109&lt;&gt;"",sonuc!$B$109,"")</f>
        <v>Elif Gamze Gözne</v>
      </c>
      <c r="E6" s="5">
        <v>3</v>
      </c>
      <c r="F6" s="81" t="s">
        <v>13</v>
      </c>
      <c r="G6" s="6">
        <v>0</v>
      </c>
      <c r="H6" s="16"/>
      <c r="I6" s="96" t="s">
        <v>62</v>
      </c>
      <c r="J6" s="9" t="str">
        <f>IF(sonuc!$B$111&lt;&gt;"",sonuc!$B$111,"")</f>
        <v>Oğuz Özmen</v>
      </c>
      <c r="K6" s="7" t="s">
        <v>13</v>
      </c>
      <c r="L6" s="11"/>
      <c r="M6" s="10" t="str">
        <f>IF(sonuc!$B$110&lt;&gt;"",sonuc!$B$110,"")</f>
        <v xml:space="preserve">Şehnaz Karaatlı </v>
      </c>
      <c r="N6" s="8">
        <v>0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IF(sonuc!$B$107&lt;&gt;"",sonuc!$B$107,"")</f>
        <v>Semih Bulgur</v>
      </c>
      <c r="C7" s="53" t="s">
        <v>13</v>
      </c>
      <c r="D7" s="54" t="str">
        <f>IF(sonuc!$B$108&lt;&gt;"",sonuc!$B$108,"")</f>
        <v xml:space="preserve">Ali Öcal </v>
      </c>
      <c r="E7" s="46">
        <v>3</v>
      </c>
      <c r="F7" s="86" t="s">
        <v>13</v>
      </c>
      <c r="G7" s="47">
        <v>0</v>
      </c>
      <c r="H7" s="48"/>
      <c r="I7" s="87" t="s">
        <v>46</v>
      </c>
      <c r="J7" s="43" t="str">
        <f>IF(sonuc!$B$108&lt;&gt;"",sonuc!$B$108,"")</f>
        <v xml:space="preserve">Ali Öcal </v>
      </c>
      <c r="K7" s="53" t="s">
        <v>13</v>
      </c>
      <c r="L7" s="55"/>
      <c r="M7" s="45" t="str">
        <f>IF(sonuc!$B$109&lt;&gt;"",sonuc!$B$109,"")</f>
        <v>Elif Gamze Gözne</v>
      </c>
      <c r="N7" s="50">
        <v>0</v>
      </c>
      <c r="O7" s="86" t="s">
        <v>13</v>
      </c>
      <c r="P7" s="51">
        <v>3</v>
      </c>
      <c r="T7" s="71"/>
    </row>
    <row r="8" spans="1:20" ht="15.95" customHeight="1" thickBot="1">
      <c r="A8" s="329" t="s">
        <v>14</v>
      </c>
      <c r="B8" s="330"/>
      <c r="C8" s="330"/>
      <c r="D8" s="330"/>
      <c r="E8" s="330"/>
      <c r="F8" s="330"/>
      <c r="G8" s="330"/>
      <c r="H8" s="89"/>
      <c r="I8" s="330" t="s">
        <v>23</v>
      </c>
      <c r="J8" s="330"/>
      <c r="K8" s="330"/>
      <c r="L8" s="330"/>
      <c r="M8" s="330"/>
      <c r="N8" s="330"/>
      <c r="O8" s="330"/>
      <c r="P8" s="331"/>
      <c r="T8" s="71"/>
    </row>
    <row r="9" spans="1:20" ht="15.95" customHeight="1">
      <c r="A9" s="90" t="s">
        <v>34</v>
      </c>
      <c r="B9" s="1" t="str">
        <f>IF(sonuc!$B$104&lt;&gt;"",sonuc!$B$104,"")</f>
        <v xml:space="preserve">Sevil Tokatlı  </v>
      </c>
      <c r="C9" s="12" t="s">
        <v>13</v>
      </c>
      <c r="D9" s="3" t="str">
        <f>IF(sonuc!$B$110&lt;&gt;"",sonuc!$B$110,"")</f>
        <v xml:space="preserve">Şehnaz Karaatlı </v>
      </c>
      <c r="E9" s="35">
        <v>1</v>
      </c>
      <c r="F9" s="76" t="s">
        <v>13</v>
      </c>
      <c r="G9" s="36">
        <v>3</v>
      </c>
      <c r="H9" s="40"/>
      <c r="I9" s="77" t="s">
        <v>15</v>
      </c>
      <c r="J9" s="1" t="str">
        <f>IF(sonuc!$B$104&lt;&gt;"",sonuc!$B$104,"")</f>
        <v xml:space="preserve">Sevil Tokatlı  </v>
      </c>
      <c r="K9" s="12" t="s">
        <v>13</v>
      </c>
      <c r="L9" s="13"/>
      <c r="M9" s="3" t="str">
        <f>IF(sonuc!$B$105&lt;&gt;"",sonuc!$B$105,"")</f>
        <v>Hasan Özdemir</v>
      </c>
      <c r="N9" s="41">
        <v>0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IF(sonuc!$B$105&lt;&gt;"",sonuc!$B$105,"")</f>
        <v>Hasan Özdemir</v>
      </c>
      <c r="C10" s="14" t="s">
        <v>13</v>
      </c>
      <c r="D10" s="10" t="str">
        <f>IF(sonuc!$B$109&lt;&gt;"",sonuc!$B$109,"")</f>
        <v>Elif Gamze Gözne</v>
      </c>
      <c r="E10" s="5">
        <v>3</v>
      </c>
      <c r="F10" s="81" t="s">
        <v>13</v>
      </c>
      <c r="G10" s="6">
        <v>0</v>
      </c>
      <c r="H10" s="16"/>
      <c r="I10" s="82" t="s">
        <v>63</v>
      </c>
      <c r="J10" s="9" t="str">
        <f>IF(sonuc!$B$111&lt;&gt;"",sonuc!$B$111,"")</f>
        <v>Oğuz Özmen</v>
      </c>
      <c r="K10" s="14" t="s">
        <v>13</v>
      </c>
      <c r="L10" s="15"/>
      <c r="M10" s="10" t="str">
        <f>IF(sonuc!$B$109&lt;&gt;"",sonuc!$B$109,"")</f>
        <v>Elif Gamze Gözne</v>
      </c>
      <c r="N10" s="8">
        <v>0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IF(sonuc!$B$106&lt;&gt;"",sonuc!$B$106,"")</f>
        <v>Ebru Erdoğan</v>
      </c>
      <c r="C11" s="14" t="s">
        <v>13</v>
      </c>
      <c r="D11" s="10" t="str">
        <f>IF(sonuc!$B$108&lt;&gt;"",sonuc!$B$108,"")</f>
        <v xml:space="preserve">Ali Öcal </v>
      </c>
      <c r="E11" s="5">
        <v>3</v>
      </c>
      <c r="F11" s="81" t="s">
        <v>13</v>
      </c>
      <c r="G11" s="6">
        <v>0</v>
      </c>
      <c r="H11" s="16"/>
      <c r="I11" s="96" t="s">
        <v>58</v>
      </c>
      <c r="J11" s="9" t="str">
        <f>IF(sonuc!$B$107&lt;&gt;"",sonuc!$B$107,"")</f>
        <v>Semih Bulgur</v>
      </c>
      <c r="K11" s="14" t="s">
        <v>13</v>
      </c>
      <c r="L11" s="15"/>
      <c r="M11" s="10" t="str">
        <f>IF(sonuc!$B$106&lt;&gt;"",sonuc!$B$106,"")</f>
        <v>Ebru Erdoğan</v>
      </c>
      <c r="N11" s="8">
        <v>3</v>
      </c>
      <c r="O11" s="81" t="s">
        <v>13</v>
      </c>
      <c r="P11" s="17">
        <v>1</v>
      </c>
      <c r="T11" s="71"/>
    </row>
    <row r="12" spans="1:20" ht="15.95" customHeight="1" thickBot="1">
      <c r="A12" s="97" t="s">
        <v>47</v>
      </c>
      <c r="B12" s="43" t="str">
        <f>IF(sonuc!$B$107&lt;&gt;"",sonuc!$B$107,"")</f>
        <v>Semih Bulgur</v>
      </c>
      <c r="C12" s="44" t="s">
        <v>13</v>
      </c>
      <c r="D12" s="45" t="str">
        <f>IF(sonuc!$B$111&lt;&gt;"",sonuc!$B$111,"")</f>
        <v>Oğuz Özmen</v>
      </c>
      <c r="E12" s="46">
        <v>3</v>
      </c>
      <c r="F12" s="86" t="s">
        <v>13</v>
      </c>
      <c r="G12" s="47">
        <v>0</v>
      </c>
      <c r="H12" s="48"/>
      <c r="I12" s="87" t="s">
        <v>64</v>
      </c>
      <c r="J12" s="43" t="str">
        <f>IF(sonuc!$B$110&lt;&gt;"",sonuc!$B$110,"")</f>
        <v xml:space="preserve">Şehnaz Karaatlı </v>
      </c>
      <c r="K12" s="44" t="s">
        <v>13</v>
      </c>
      <c r="L12" s="49"/>
      <c r="M12" s="45" t="str">
        <f>IF(sonuc!$B$108&lt;&gt;"",sonuc!$B$108,"")</f>
        <v xml:space="preserve">Ali Öcal </v>
      </c>
      <c r="N12" s="50">
        <v>3</v>
      </c>
      <c r="O12" s="86" t="s">
        <v>13</v>
      </c>
      <c r="P12" s="51">
        <v>0</v>
      </c>
      <c r="T12" s="71"/>
    </row>
    <row r="13" spans="1:20" s="100" customFormat="1" ht="15.95" customHeight="1" thickBot="1">
      <c r="A13" s="329" t="s">
        <v>16</v>
      </c>
      <c r="B13" s="330"/>
      <c r="C13" s="330"/>
      <c r="D13" s="330"/>
      <c r="E13" s="330"/>
      <c r="F13" s="330"/>
      <c r="G13" s="330"/>
      <c r="H13" s="89"/>
      <c r="I13" s="330" t="s">
        <v>60</v>
      </c>
      <c r="J13" s="330"/>
      <c r="K13" s="330"/>
      <c r="L13" s="330"/>
      <c r="M13" s="330"/>
      <c r="N13" s="330"/>
      <c r="O13" s="330"/>
      <c r="P13" s="331"/>
    </row>
    <row r="14" spans="1:20" s="100" customFormat="1" ht="15.95" customHeight="1">
      <c r="A14" s="90" t="s">
        <v>24</v>
      </c>
      <c r="B14" s="1" t="str">
        <f>IF(sonuc!$B$104&lt;&gt;"",sonuc!$B$104,"")</f>
        <v xml:space="preserve">Sevil Tokatlı  </v>
      </c>
      <c r="C14" s="12" t="s">
        <v>13</v>
      </c>
      <c r="D14" s="3" t="str">
        <f>IF(sonuc!$B$109&lt;&gt;"",sonuc!$B$109,"")</f>
        <v>Elif Gamze Gözne</v>
      </c>
      <c r="E14" s="35">
        <v>3</v>
      </c>
      <c r="F14" s="76" t="s">
        <v>13</v>
      </c>
      <c r="G14" s="36">
        <v>2</v>
      </c>
      <c r="H14" s="40"/>
      <c r="I14" s="77" t="s">
        <v>17</v>
      </c>
      <c r="J14" s="1" t="str">
        <f>IF(sonuc!$B$104&lt;&gt;"",sonuc!$B$104,"")</f>
        <v xml:space="preserve">Sevil Tokatlı  </v>
      </c>
      <c r="K14" s="12" t="s">
        <v>13</v>
      </c>
      <c r="L14" s="13"/>
      <c r="M14" s="3" t="str">
        <f>IF(sonuc!$B$106&lt;&gt;"",sonuc!$B$106,"")</f>
        <v>Ebru Erdoğan</v>
      </c>
      <c r="N14" s="41">
        <v>0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IF(sonuc!$B$105&lt;&gt;"",sonuc!$B$105,"")</f>
        <v>Hasan Özdemir</v>
      </c>
      <c r="C15" s="14" t="s">
        <v>13</v>
      </c>
      <c r="D15" s="10" t="str">
        <f>IF(sonuc!$B$108&lt;&gt;"",sonuc!$B$108,"")</f>
        <v xml:space="preserve">Ali Öcal </v>
      </c>
      <c r="E15" s="5">
        <v>3</v>
      </c>
      <c r="F15" s="81" t="s">
        <v>13</v>
      </c>
      <c r="G15" s="6">
        <v>0</v>
      </c>
      <c r="H15" s="16"/>
      <c r="I15" s="82" t="s">
        <v>22</v>
      </c>
      <c r="J15" s="9" t="str">
        <f>IF(sonuc!$B$105&lt;&gt;"",sonuc!$B$105,"")</f>
        <v>Hasan Özdemir</v>
      </c>
      <c r="K15" s="14" t="s">
        <v>13</v>
      </c>
      <c r="L15" s="15"/>
      <c r="M15" s="10" t="str">
        <f>IF(sonuc!$B$107&lt;&gt;"",sonuc!$B$107,"")</f>
        <v>Semih Bulgur</v>
      </c>
      <c r="N15" s="8">
        <v>3</v>
      </c>
      <c r="O15" s="81" t="s">
        <v>13</v>
      </c>
      <c r="P15" s="17">
        <v>2</v>
      </c>
    </row>
    <row r="16" spans="1:20" s="100" customFormat="1" ht="15.95" customHeight="1">
      <c r="A16" s="93" t="s">
        <v>44</v>
      </c>
      <c r="B16" s="9" t="str">
        <f>IF(sonuc!$B$106&lt;&gt;"",sonuc!$B$106,"")</f>
        <v>Ebru Erdoğan</v>
      </c>
      <c r="C16" s="14" t="s">
        <v>13</v>
      </c>
      <c r="D16" s="10" t="str">
        <f>IF(sonuc!$B$111&lt;&gt;"",sonuc!$B$111,"")</f>
        <v>Oğuz Özmen</v>
      </c>
      <c r="E16" s="5">
        <v>3</v>
      </c>
      <c r="F16" s="81" t="s">
        <v>13</v>
      </c>
      <c r="G16" s="6">
        <v>0</v>
      </c>
      <c r="H16" s="16"/>
      <c r="I16" s="82" t="s">
        <v>65</v>
      </c>
      <c r="J16" s="9" t="str">
        <f>IF(sonuc!$B$111&lt;&gt;"",sonuc!$B$111,"")</f>
        <v>Oğuz Özmen</v>
      </c>
      <c r="K16" s="14" t="s">
        <v>13</v>
      </c>
      <c r="L16" s="15"/>
      <c r="M16" s="10" t="str">
        <f>IF(sonuc!$B$108&lt;&gt;"",sonuc!$B$108,"")</f>
        <v xml:space="preserve">Ali Öcal </v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IF(sonuc!$B$107&lt;&gt;"",sonuc!$B$107,"")</f>
        <v>Semih Bulgur</v>
      </c>
      <c r="C17" s="44" t="s">
        <v>13</v>
      </c>
      <c r="D17" s="45" t="str">
        <f>IF(sonuc!$B$110&lt;&gt;"",sonuc!$B$110,"")</f>
        <v xml:space="preserve">Şehnaz Karaatlı </v>
      </c>
      <c r="E17" s="46">
        <v>3</v>
      </c>
      <c r="F17" s="86" t="s">
        <v>13</v>
      </c>
      <c r="G17" s="47">
        <v>0</v>
      </c>
      <c r="H17" s="48"/>
      <c r="I17" s="87" t="s">
        <v>66</v>
      </c>
      <c r="J17" s="43" t="str">
        <f>IF(sonuc!$B$110&lt;&gt;"",sonuc!$B$110,"")</f>
        <v xml:space="preserve">Şehnaz Karaatlı </v>
      </c>
      <c r="K17" s="44" t="s">
        <v>13</v>
      </c>
      <c r="L17" s="49"/>
      <c r="M17" s="45" t="str">
        <f>IF(sonuc!$B$109&lt;&gt;"",sonuc!$B$109,"")</f>
        <v>Elif Gamze Gözne</v>
      </c>
      <c r="N17" s="50">
        <v>3</v>
      </c>
      <c r="O17" s="86" t="s">
        <v>13</v>
      </c>
      <c r="P17" s="51">
        <v>2</v>
      </c>
    </row>
    <row r="18" spans="1:16" s="100" customFormat="1" ht="15.95" customHeight="1" thickBot="1">
      <c r="A18" s="329" t="s">
        <v>18</v>
      </c>
      <c r="B18" s="330"/>
      <c r="C18" s="330"/>
      <c r="D18" s="330"/>
      <c r="E18" s="330"/>
      <c r="F18" s="330"/>
      <c r="G18" s="330"/>
      <c r="H18" s="89"/>
      <c r="I18" s="330" t="s">
        <v>61</v>
      </c>
      <c r="J18" s="330"/>
      <c r="K18" s="330"/>
      <c r="L18" s="330"/>
      <c r="M18" s="330"/>
      <c r="N18" s="330"/>
      <c r="O18" s="330"/>
      <c r="P18" s="331"/>
    </row>
    <row r="19" spans="1:16" s="100" customFormat="1" ht="15.95" customHeight="1">
      <c r="A19" s="90" t="s">
        <v>21</v>
      </c>
      <c r="B19" s="1" t="str">
        <f>IF(sonuc!$B$104&lt;&gt;"",sonuc!$B$104,"")</f>
        <v xml:space="preserve">Sevil Tokatlı  </v>
      </c>
      <c r="C19" s="12" t="s">
        <v>13</v>
      </c>
      <c r="D19" s="3" t="str">
        <f>IF(sonuc!$B$108&lt;&gt;"",sonuc!$B$108,"")</f>
        <v xml:space="preserve">Ali Öcal </v>
      </c>
      <c r="E19" s="35">
        <v>3</v>
      </c>
      <c r="F19" s="76" t="s">
        <v>13</v>
      </c>
      <c r="G19" s="36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IF(sonuc!$B$105&lt;&gt;"",sonuc!$B$105,"")</f>
        <v>Hasan Özdemir</v>
      </c>
      <c r="C20" s="14" t="s">
        <v>13</v>
      </c>
      <c r="D20" s="10" t="str">
        <f>IF(sonuc!$B$111&lt;&gt;"",sonuc!$B$111,"")</f>
        <v>Oğuz Özmen</v>
      </c>
      <c r="E20" s="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IF(sonuc!$B$106&lt;&gt;"",sonuc!$B$106,"")</f>
        <v>Ebru Erdoğan</v>
      </c>
      <c r="C21" s="14" t="s">
        <v>13</v>
      </c>
      <c r="D21" s="10" t="str">
        <f>IF(sonuc!$B$110&lt;&gt;"",sonuc!$B$110,"")</f>
        <v xml:space="preserve">Şehnaz Karaatlı </v>
      </c>
      <c r="E21" s="5">
        <v>3</v>
      </c>
      <c r="F21" s="81" t="s">
        <v>13</v>
      </c>
      <c r="G21" s="6">
        <v>0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IF(sonuc!$B$107&lt;&gt;"",sonuc!$B$107,"")</f>
        <v>Semih Bulgur</v>
      </c>
      <c r="C22" s="44" t="s">
        <v>13</v>
      </c>
      <c r="D22" s="45" t="str">
        <f>IF(sonuc!$B$109&lt;&gt;"",sonuc!$B$109,"")</f>
        <v>Elif Gamze Gözne</v>
      </c>
      <c r="E22" s="46">
        <v>3</v>
      </c>
      <c r="F22" s="86" t="s">
        <v>13</v>
      </c>
      <c r="G22" s="47">
        <v>1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5" sqref="P15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4" t="s">
        <v>50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71"/>
    </row>
    <row r="2" spans="1:20" s="72" customFormat="1" ht="19.5" customHeight="1" thickBot="1">
      <c r="A2" s="325" t="str">
        <f>sonuc!A112</f>
        <v>Grup 11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71"/>
    </row>
    <row r="3" spans="1:20" s="72" customFormat="1" ht="15.95" customHeight="1" thickBot="1">
      <c r="A3" s="326" t="s">
        <v>12</v>
      </c>
      <c r="B3" s="327"/>
      <c r="C3" s="327"/>
      <c r="D3" s="327"/>
      <c r="E3" s="327"/>
      <c r="F3" s="327"/>
      <c r="G3" s="327"/>
      <c r="H3" s="73"/>
      <c r="I3" s="327" t="s">
        <v>59</v>
      </c>
      <c r="J3" s="327"/>
      <c r="K3" s="327"/>
      <c r="L3" s="327"/>
      <c r="M3" s="327"/>
      <c r="N3" s="327"/>
      <c r="O3" s="327"/>
      <c r="P3" s="328"/>
      <c r="Q3" s="71"/>
    </row>
    <row r="4" spans="1:20" ht="15.95" customHeight="1">
      <c r="A4" s="74" t="s">
        <v>37</v>
      </c>
      <c r="B4" s="1" t="str">
        <f>IF(sonuc!$B$114&lt;&gt;"",sonuc!$B$114,"")</f>
        <v/>
      </c>
      <c r="C4" s="2" t="s">
        <v>13</v>
      </c>
      <c r="D4" s="52" t="str">
        <f>IF(sonuc!$B$121&lt;&gt;"",sonuc!$B$121,"")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IF(sonuc!$B$114&lt;&gt;"",sonuc!$B$114,"")</f>
        <v/>
      </c>
      <c r="K4" s="2" t="s">
        <v>13</v>
      </c>
      <c r="L4" s="4"/>
      <c r="M4" s="3" t="str">
        <f>IF(sonuc!$B$117&lt;&gt;"",sonuc!$B$117,"")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IF(sonuc!$B$115&lt;&gt;"",sonuc!$B$115,"")</f>
        <v/>
      </c>
      <c r="C5" s="7" t="s">
        <v>13</v>
      </c>
      <c r="D5" s="34" t="str">
        <f>IF(sonuc!$B$120&lt;&gt;"",sonuc!$B$120,"")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IF(sonuc!$B$115&lt;&gt;"",sonuc!$B$115,"")</f>
        <v/>
      </c>
      <c r="K5" s="7" t="s">
        <v>13</v>
      </c>
      <c r="L5" s="11"/>
      <c r="M5" s="10" t="str">
        <f>IF(sonuc!$B$116&lt;&gt;"",sonuc!$B$116,"")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IF(sonuc!$B$116&lt;&gt;"",sonuc!$B$116,"")</f>
        <v/>
      </c>
      <c r="C6" s="7" t="s">
        <v>13</v>
      </c>
      <c r="D6" s="34" t="str">
        <f>IF(sonuc!$B$119&lt;&gt;"",sonuc!$B$119,"")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IF(sonuc!$B$121&lt;&gt;"",sonuc!$B$121,"")</f>
        <v/>
      </c>
      <c r="K6" s="7" t="s">
        <v>13</v>
      </c>
      <c r="L6" s="11"/>
      <c r="M6" s="10" t="str">
        <f>IF(sonuc!$B$120&lt;&gt;"",sonuc!$B$120,"")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IF(sonuc!$B$117&lt;&gt;"",sonuc!$B$117,"")</f>
        <v/>
      </c>
      <c r="C7" s="53" t="s">
        <v>13</v>
      </c>
      <c r="D7" s="54" t="str">
        <f>IF(sonuc!$B$118&lt;&gt;"",sonuc!$B$118,"")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IF(sonuc!$B$118&lt;&gt;"",sonuc!$B$118,"")</f>
        <v/>
      </c>
      <c r="K7" s="53" t="s">
        <v>13</v>
      </c>
      <c r="L7" s="55"/>
      <c r="M7" s="45" t="str">
        <f>IF(sonuc!$B$119&lt;&gt;"",sonuc!$B$119,"")</f>
        <v/>
      </c>
      <c r="N7" s="50"/>
      <c r="O7" s="86" t="s">
        <v>13</v>
      </c>
      <c r="P7" s="51"/>
      <c r="T7" s="71"/>
    </row>
    <row r="8" spans="1:20" ht="15.95" customHeight="1" thickBot="1">
      <c r="A8" s="329" t="s">
        <v>14</v>
      </c>
      <c r="B8" s="330"/>
      <c r="C8" s="330"/>
      <c r="D8" s="330"/>
      <c r="E8" s="330"/>
      <c r="F8" s="330"/>
      <c r="G8" s="330"/>
      <c r="H8" s="89"/>
      <c r="I8" s="330" t="s">
        <v>23</v>
      </c>
      <c r="J8" s="330"/>
      <c r="K8" s="330"/>
      <c r="L8" s="330"/>
      <c r="M8" s="330"/>
      <c r="N8" s="330"/>
      <c r="O8" s="330"/>
      <c r="P8" s="331"/>
      <c r="T8" s="71"/>
    </row>
    <row r="9" spans="1:20" ht="15.95" customHeight="1">
      <c r="A9" s="90" t="s">
        <v>34</v>
      </c>
      <c r="B9" s="1" t="str">
        <f>IF(sonuc!$B$114&lt;&gt;"",sonuc!$B$114,"")</f>
        <v/>
      </c>
      <c r="C9" s="12" t="s">
        <v>13</v>
      </c>
      <c r="D9" s="3" t="str">
        <f>IF(sonuc!$B$120&lt;&gt;"",sonuc!$B$120,"")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IF(sonuc!$B$114&lt;&gt;"",sonuc!$B$114,"")</f>
        <v/>
      </c>
      <c r="K9" s="12" t="s">
        <v>13</v>
      </c>
      <c r="L9" s="13"/>
      <c r="M9" s="3" t="str">
        <f>IF(sonuc!$B$115&lt;&gt;"",sonuc!$B$115,"")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IF(sonuc!$B$115&lt;&gt;"",sonuc!$B$115,"")</f>
        <v/>
      </c>
      <c r="C10" s="14" t="s">
        <v>13</v>
      </c>
      <c r="D10" s="10" t="str">
        <f>IF(sonuc!$B$119&lt;&gt;"",sonuc!$B$119,"")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IF(sonuc!$B$121&lt;&gt;"",sonuc!$B$121,"")</f>
        <v/>
      </c>
      <c r="K10" s="14" t="s">
        <v>13</v>
      </c>
      <c r="L10" s="15"/>
      <c r="M10" s="10" t="str">
        <f>IF(sonuc!$B$119&lt;&gt;"",sonuc!$B$119,"")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IF(sonuc!$B$116&lt;&gt;"",sonuc!$B$116,"")</f>
        <v/>
      </c>
      <c r="C11" s="14" t="s">
        <v>13</v>
      </c>
      <c r="D11" s="10" t="str">
        <f>IF(sonuc!$B$118&lt;&gt;"",sonuc!$B$118,"")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IF(sonuc!$B$117&lt;&gt;"",sonuc!$B$117,"")</f>
        <v/>
      </c>
      <c r="K11" s="14" t="s">
        <v>13</v>
      </c>
      <c r="L11" s="15"/>
      <c r="M11" s="10" t="str">
        <f>IF(sonuc!$B$116&lt;&gt;"",sonuc!$B$116,"")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IF(sonuc!$B$117&lt;&gt;"",sonuc!$B$117,"")</f>
        <v/>
      </c>
      <c r="C12" s="44" t="s">
        <v>13</v>
      </c>
      <c r="D12" s="45" t="str">
        <f>IF(sonuc!$B$121&lt;&gt;"",sonuc!$B$121,"")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IF(sonuc!$B$120&lt;&gt;"",sonuc!$B$120,"")</f>
        <v/>
      </c>
      <c r="K12" s="44" t="s">
        <v>13</v>
      </c>
      <c r="L12" s="49"/>
      <c r="M12" s="45" t="str">
        <f>IF(sonuc!$B$118&lt;&gt;"",sonuc!$B$118,"")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29" t="s">
        <v>16</v>
      </c>
      <c r="B13" s="330"/>
      <c r="C13" s="330"/>
      <c r="D13" s="330"/>
      <c r="E13" s="330"/>
      <c r="F13" s="330"/>
      <c r="G13" s="330"/>
      <c r="H13" s="89"/>
      <c r="I13" s="330" t="s">
        <v>60</v>
      </c>
      <c r="J13" s="330"/>
      <c r="K13" s="330"/>
      <c r="L13" s="330"/>
      <c r="M13" s="330"/>
      <c r="N13" s="330"/>
      <c r="O13" s="330"/>
      <c r="P13" s="331"/>
    </row>
    <row r="14" spans="1:20" s="100" customFormat="1" ht="15.95" customHeight="1">
      <c r="A14" s="90" t="s">
        <v>24</v>
      </c>
      <c r="B14" s="1" t="str">
        <f>IF(sonuc!$B$114&lt;&gt;"",sonuc!$B$114,"")</f>
        <v/>
      </c>
      <c r="C14" s="12" t="s">
        <v>13</v>
      </c>
      <c r="D14" s="3" t="str">
        <f>IF(sonuc!$B$119&lt;&gt;"",sonuc!$B$119,"")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IF(sonuc!$B$114&lt;&gt;"",sonuc!$B$114,"")</f>
        <v/>
      </c>
      <c r="K14" s="12" t="s">
        <v>13</v>
      </c>
      <c r="L14" s="13"/>
      <c r="M14" s="3" t="str">
        <f>IF(sonuc!$B$116&lt;&gt;"",sonuc!$B$116,"")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IF(sonuc!$B$115&lt;&gt;"",sonuc!$B$115,"")</f>
        <v/>
      </c>
      <c r="C15" s="14" t="s">
        <v>13</v>
      </c>
      <c r="D15" s="10" t="str">
        <f>IF(sonuc!$B$118&lt;&gt;"",sonuc!$B$118,"")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IF(sonuc!$B$115&lt;&gt;"",sonuc!$B$115,"")</f>
        <v/>
      </c>
      <c r="K15" s="14" t="s">
        <v>13</v>
      </c>
      <c r="L15" s="15"/>
      <c r="M15" s="10" t="str">
        <f>IF(sonuc!$B$117&lt;&gt;"",sonuc!$B$117,"")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IF(sonuc!$B$116&lt;&gt;"",sonuc!$B$116,"")</f>
        <v/>
      </c>
      <c r="C16" s="14" t="s">
        <v>13</v>
      </c>
      <c r="D16" s="10" t="str">
        <f>IF(sonuc!$B$121&lt;&gt;"",sonuc!$B$121,"")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IF(sonuc!$B$121&lt;&gt;"",sonuc!$B$121,"")</f>
        <v/>
      </c>
      <c r="K16" s="14" t="s">
        <v>13</v>
      </c>
      <c r="L16" s="15"/>
      <c r="M16" s="10" t="str">
        <f>IF(sonuc!$B$118&lt;&gt;"",sonuc!$B$118,"")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IF(sonuc!$B$117&lt;&gt;"",sonuc!$B$117,"")</f>
        <v/>
      </c>
      <c r="C17" s="44" t="s">
        <v>13</v>
      </c>
      <c r="D17" s="45" t="str">
        <f>IF(sonuc!$B$120&lt;&gt;"",sonuc!$B$120,"")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IF(sonuc!$B$120&lt;&gt;"",sonuc!$B$120,"")</f>
        <v/>
      </c>
      <c r="K17" s="44" t="s">
        <v>13</v>
      </c>
      <c r="L17" s="49"/>
      <c r="M17" s="45" t="str">
        <f>IF(sonuc!$B$119&lt;&gt;"",sonuc!$B$119,"")</f>
        <v/>
      </c>
      <c r="N17" s="50"/>
      <c r="O17" s="86" t="s">
        <v>13</v>
      </c>
      <c r="P17" s="51"/>
    </row>
    <row r="18" spans="1:16" s="100" customFormat="1" ht="15.95" customHeight="1" thickBot="1">
      <c r="A18" s="329" t="s">
        <v>18</v>
      </c>
      <c r="B18" s="330"/>
      <c r="C18" s="330"/>
      <c r="D18" s="330"/>
      <c r="E18" s="330"/>
      <c r="F18" s="330"/>
      <c r="G18" s="330"/>
      <c r="H18" s="89"/>
      <c r="I18" s="330" t="s">
        <v>61</v>
      </c>
      <c r="J18" s="330"/>
      <c r="K18" s="330"/>
      <c r="L18" s="330"/>
      <c r="M18" s="330"/>
      <c r="N18" s="330"/>
      <c r="O18" s="330"/>
      <c r="P18" s="331"/>
    </row>
    <row r="19" spans="1:16" s="100" customFormat="1" ht="15.95" customHeight="1">
      <c r="A19" s="90" t="s">
        <v>21</v>
      </c>
      <c r="B19" s="1" t="str">
        <f>IF(sonuc!$B$114&lt;&gt;"",sonuc!$B$114,"")</f>
        <v/>
      </c>
      <c r="C19" s="12" t="s">
        <v>13</v>
      </c>
      <c r="D19" s="3" t="str">
        <f>IF(sonuc!$B$118&lt;&gt;"",sonuc!$B$118,"")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IF(sonuc!$B$115&lt;&gt;"",sonuc!$B$115,"")</f>
        <v/>
      </c>
      <c r="C20" s="14" t="s">
        <v>13</v>
      </c>
      <c r="D20" s="10" t="str">
        <f>IF(sonuc!$B$121&lt;&gt;"",sonuc!$B$121,"")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IF(sonuc!$B$116&lt;&gt;"",sonuc!$B$116,"")</f>
        <v/>
      </c>
      <c r="C21" s="14" t="s">
        <v>13</v>
      </c>
      <c r="D21" s="10" t="str">
        <f>IF(sonuc!$B$120&lt;&gt;"",sonuc!$B$120,"")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IF(sonuc!$B$117&lt;&gt;"",sonuc!$B$117,"")</f>
        <v/>
      </c>
      <c r="C22" s="44" t="s">
        <v>13</v>
      </c>
      <c r="D22" s="45" t="str">
        <f>IF(sonuc!$B$119&lt;&gt;"",sonuc!$B$119,"")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M31" sqref="M31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4" t="s">
        <v>50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71"/>
    </row>
    <row r="2" spans="1:20" s="72" customFormat="1" ht="19.5" customHeight="1" thickBot="1">
      <c r="A2" s="325" t="str">
        <f>sonuc!A122</f>
        <v>Grup 12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71"/>
    </row>
    <row r="3" spans="1:20" s="72" customFormat="1" ht="15.95" customHeight="1" thickBot="1">
      <c r="A3" s="326" t="s">
        <v>12</v>
      </c>
      <c r="B3" s="327"/>
      <c r="C3" s="327"/>
      <c r="D3" s="327"/>
      <c r="E3" s="327"/>
      <c r="F3" s="327"/>
      <c r="G3" s="327"/>
      <c r="H3" s="73"/>
      <c r="I3" s="327" t="s">
        <v>59</v>
      </c>
      <c r="J3" s="327"/>
      <c r="K3" s="327"/>
      <c r="L3" s="327"/>
      <c r="M3" s="327"/>
      <c r="N3" s="327"/>
      <c r="O3" s="327"/>
      <c r="P3" s="328"/>
      <c r="Q3" s="71"/>
    </row>
    <row r="4" spans="1:20" ht="15.95" customHeight="1">
      <c r="A4" s="74" t="s">
        <v>37</v>
      </c>
      <c r="B4" s="1" t="str">
        <f>IF(sonuc!$B$124&lt;&gt;"",sonuc!$B$124,"")</f>
        <v/>
      </c>
      <c r="C4" s="2" t="s">
        <v>13</v>
      </c>
      <c r="D4" s="52" t="str">
        <f>IF(sonuc!$B$131&lt;&gt;"",sonuc!$B$131,"")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IF(sonuc!$B$125&lt;&gt;"",sonuc!$B$125,"")</f>
        <v/>
      </c>
      <c r="C5" s="7" t="s">
        <v>13</v>
      </c>
      <c r="D5" s="34" t="str">
        <f>IF(sonuc!$B$130&lt;&gt;"",sonuc!$B$130,"")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IF(sonuc!$B$126&lt;&gt;"",sonuc!$B$126,"")</f>
        <v/>
      </c>
      <c r="C6" s="7" t="s">
        <v>13</v>
      </c>
      <c r="D6" s="34" t="str">
        <f>IF(sonuc!$B$129&lt;&gt;"",sonuc!$B$129,"")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IF(sonuc!$B$127&lt;&gt;"",sonuc!$B$127,"")</f>
        <v/>
      </c>
      <c r="C7" s="53" t="s">
        <v>13</v>
      </c>
      <c r="D7" s="54" t="str">
        <f>IF(sonuc!$B$128&lt;&gt;"",sonuc!$B$128,"")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IF(sonuc!$B$128&lt;&gt;"",sonuc!$B$128,"")</f>
        <v/>
      </c>
      <c r="K7" s="53" t="s">
        <v>13</v>
      </c>
      <c r="L7" s="55"/>
      <c r="M7" s="45" t="str">
        <f>IF(sonuc!$B$129&lt;&gt;"",sonuc!$B$129,"")</f>
        <v/>
      </c>
      <c r="N7" s="50"/>
      <c r="O7" s="86" t="s">
        <v>13</v>
      </c>
      <c r="P7" s="51"/>
      <c r="T7" s="71"/>
    </row>
    <row r="8" spans="1:20" ht="15.95" customHeight="1" thickBot="1">
      <c r="A8" s="329" t="s">
        <v>14</v>
      </c>
      <c r="B8" s="330"/>
      <c r="C8" s="330"/>
      <c r="D8" s="330"/>
      <c r="E8" s="330"/>
      <c r="F8" s="330"/>
      <c r="G8" s="330"/>
      <c r="H8" s="89"/>
      <c r="I8" s="330" t="s">
        <v>23</v>
      </c>
      <c r="J8" s="330"/>
      <c r="K8" s="330"/>
      <c r="L8" s="330"/>
      <c r="M8" s="330"/>
      <c r="N8" s="330"/>
      <c r="O8" s="330"/>
      <c r="P8" s="331"/>
      <c r="T8" s="71"/>
    </row>
    <row r="9" spans="1:20" ht="15.95" customHeight="1">
      <c r="A9" s="90" t="s">
        <v>34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IF(sonuc!$B$127&lt;&gt;"",sonuc!$B$127,"")</f>
        <v/>
      </c>
      <c r="C12" s="44" t="s">
        <v>13</v>
      </c>
      <c r="D12" s="45" t="str">
        <f>IF(sonuc!$B$131&lt;&gt;"",sonuc!$B$131,"")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IF(sonuc!$B$130&lt;&gt;"",sonuc!$B$130,"")</f>
        <v/>
      </c>
      <c r="K12" s="44" t="s">
        <v>13</v>
      </c>
      <c r="L12" s="49"/>
      <c r="M12" s="45" t="str">
        <f>IF(sonuc!$B$128&lt;&gt;"",sonuc!$B$128,"")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29" t="s">
        <v>16</v>
      </c>
      <c r="B13" s="330"/>
      <c r="C13" s="330"/>
      <c r="D13" s="330"/>
      <c r="E13" s="330"/>
      <c r="F13" s="330"/>
      <c r="G13" s="330"/>
      <c r="H13" s="89"/>
      <c r="I13" s="330" t="s">
        <v>60</v>
      </c>
      <c r="J13" s="330"/>
      <c r="K13" s="330"/>
      <c r="L13" s="330"/>
      <c r="M13" s="330"/>
      <c r="N13" s="330"/>
      <c r="O13" s="330"/>
      <c r="P13" s="331"/>
    </row>
    <row r="14" spans="1:20" s="100" customFormat="1" ht="15.95" customHeight="1">
      <c r="A14" s="90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IF(sonuc!$B$127&lt;&gt;"",sonuc!$B$127,"")</f>
        <v/>
      </c>
      <c r="C17" s="44" t="s">
        <v>13</v>
      </c>
      <c r="D17" s="45" t="str">
        <f>IF(sonuc!$B$130&lt;&gt;"",sonuc!$B$130,"")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IF(sonuc!$B$130&lt;&gt;"",sonuc!$B$130,"")</f>
        <v/>
      </c>
      <c r="K17" s="44" t="s">
        <v>13</v>
      </c>
      <c r="L17" s="49"/>
      <c r="M17" s="45" t="str">
        <f>IF(sonuc!$B$129&lt;&gt;"",sonuc!$B$129,"")</f>
        <v/>
      </c>
      <c r="N17" s="50"/>
      <c r="O17" s="86" t="s">
        <v>13</v>
      </c>
      <c r="P17" s="51"/>
    </row>
    <row r="18" spans="1:16" s="100" customFormat="1" ht="15.95" customHeight="1" thickBot="1">
      <c r="A18" s="329" t="s">
        <v>18</v>
      </c>
      <c r="B18" s="330"/>
      <c r="C18" s="330"/>
      <c r="D18" s="330"/>
      <c r="E18" s="330"/>
      <c r="F18" s="330"/>
      <c r="G18" s="330"/>
      <c r="H18" s="89"/>
      <c r="I18" s="330" t="s">
        <v>61</v>
      </c>
      <c r="J18" s="330"/>
      <c r="K18" s="330"/>
      <c r="L18" s="330"/>
      <c r="M18" s="330"/>
      <c r="N18" s="330"/>
      <c r="O18" s="330"/>
      <c r="P18" s="331"/>
    </row>
    <row r="19" spans="1:16" s="100" customFormat="1" ht="15.95" customHeight="1">
      <c r="A19" s="90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IF(sonuc!$B$127&lt;&gt;"",sonuc!$B$127,"")</f>
        <v/>
      </c>
      <c r="C22" s="44" t="s">
        <v>13</v>
      </c>
      <c r="D22" s="45" t="str">
        <f>IF(sonuc!$B$129&lt;&gt;"",sonuc!$B$129,"")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49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9" sqref="G19:G2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4" t="s">
        <v>50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71"/>
    </row>
    <row r="2" spans="1:20" s="72" customFormat="1" ht="19.5" customHeight="1" thickBot="1">
      <c r="A2" s="325" t="str">
        <f>sonuc!A132</f>
        <v>Grup 13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71"/>
    </row>
    <row r="3" spans="1:20" s="72" customFormat="1" ht="15.95" customHeight="1" thickBot="1">
      <c r="A3" s="326" t="s">
        <v>12</v>
      </c>
      <c r="B3" s="327"/>
      <c r="C3" s="327"/>
      <c r="D3" s="327"/>
      <c r="E3" s="327"/>
      <c r="F3" s="327"/>
      <c r="G3" s="327"/>
      <c r="H3" s="73"/>
      <c r="I3" s="327" t="s">
        <v>59</v>
      </c>
      <c r="J3" s="327"/>
      <c r="K3" s="327"/>
      <c r="L3" s="327"/>
      <c r="M3" s="327"/>
      <c r="N3" s="327"/>
      <c r="O3" s="327"/>
      <c r="P3" s="328"/>
      <c r="Q3" s="71"/>
    </row>
    <row r="4" spans="1:20" ht="15.95" customHeight="1">
      <c r="A4" s="74" t="s">
        <v>37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>
      <c r="A8" s="329" t="s">
        <v>14</v>
      </c>
      <c r="B8" s="330"/>
      <c r="C8" s="330"/>
      <c r="D8" s="330"/>
      <c r="E8" s="330"/>
      <c r="F8" s="330"/>
      <c r="G8" s="330"/>
      <c r="H8" s="89"/>
      <c r="I8" s="330" t="s">
        <v>23</v>
      </c>
      <c r="J8" s="330"/>
      <c r="K8" s="330"/>
      <c r="L8" s="330"/>
      <c r="M8" s="330"/>
      <c r="N8" s="330"/>
      <c r="O8" s="330"/>
      <c r="P8" s="331"/>
      <c r="T8" s="71"/>
    </row>
    <row r="9" spans="1:20" ht="15.95" customHeight="1">
      <c r="A9" s="90" t="s">
        <v>34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29" t="s">
        <v>16</v>
      </c>
      <c r="B13" s="330"/>
      <c r="C13" s="330"/>
      <c r="D13" s="330"/>
      <c r="E13" s="330"/>
      <c r="F13" s="330"/>
      <c r="G13" s="330"/>
      <c r="H13" s="89"/>
      <c r="I13" s="330" t="s">
        <v>60</v>
      </c>
      <c r="J13" s="330"/>
      <c r="K13" s="330"/>
      <c r="L13" s="330"/>
      <c r="M13" s="330"/>
      <c r="N13" s="330"/>
      <c r="O13" s="330"/>
      <c r="P13" s="331"/>
    </row>
    <row r="14" spans="1:20" s="100" customFormat="1" ht="15.95" customHeight="1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>
      <c r="A18" s="329" t="s">
        <v>18</v>
      </c>
      <c r="B18" s="330"/>
      <c r="C18" s="330"/>
      <c r="D18" s="330"/>
      <c r="E18" s="330"/>
      <c r="F18" s="330"/>
      <c r="G18" s="330"/>
      <c r="H18" s="89"/>
      <c r="I18" s="330" t="s">
        <v>61</v>
      </c>
      <c r="J18" s="330"/>
      <c r="K18" s="330"/>
      <c r="L18" s="330"/>
      <c r="M18" s="330"/>
      <c r="N18" s="330"/>
      <c r="O18" s="330"/>
      <c r="P18" s="331"/>
    </row>
    <row r="19" spans="1:16" s="100" customFormat="1" ht="15.95" customHeight="1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4" t="s">
        <v>50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71"/>
    </row>
    <row r="2" spans="1:20" s="72" customFormat="1" ht="19.5" customHeight="1" thickBot="1">
      <c r="A2" s="325" t="str">
        <f>sonuc!A142</f>
        <v>Grup 14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71"/>
    </row>
    <row r="3" spans="1:20" s="72" customFormat="1" ht="15.95" customHeight="1" thickBot="1">
      <c r="A3" s="326" t="s">
        <v>12</v>
      </c>
      <c r="B3" s="327"/>
      <c r="C3" s="327"/>
      <c r="D3" s="327"/>
      <c r="E3" s="327"/>
      <c r="F3" s="327"/>
      <c r="G3" s="327"/>
      <c r="H3" s="73"/>
      <c r="I3" s="327" t="s">
        <v>59</v>
      </c>
      <c r="J3" s="327"/>
      <c r="K3" s="327"/>
      <c r="L3" s="327"/>
      <c r="M3" s="327"/>
      <c r="N3" s="327"/>
      <c r="O3" s="327"/>
      <c r="P3" s="328"/>
      <c r="Q3" s="71"/>
    </row>
    <row r="4" spans="1:20" ht="15.95" customHeight="1">
      <c r="A4" s="74" t="s">
        <v>37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329" t="s">
        <v>14</v>
      </c>
      <c r="B8" s="330"/>
      <c r="C8" s="330"/>
      <c r="D8" s="330"/>
      <c r="E8" s="330"/>
      <c r="F8" s="330"/>
      <c r="G8" s="330"/>
      <c r="H8" s="89"/>
      <c r="I8" s="330" t="s">
        <v>23</v>
      </c>
      <c r="J8" s="330"/>
      <c r="K8" s="330"/>
      <c r="L8" s="330"/>
      <c r="M8" s="330"/>
      <c r="N8" s="330"/>
      <c r="O8" s="330"/>
      <c r="P8" s="331"/>
      <c r="T8" s="71"/>
    </row>
    <row r="9" spans="1:20" ht="15.95" customHeight="1">
      <c r="A9" s="90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29" t="s">
        <v>16</v>
      </c>
      <c r="B13" s="330"/>
      <c r="C13" s="330"/>
      <c r="D13" s="330"/>
      <c r="E13" s="330"/>
      <c r="F13" s="330"/>
      <c r="G13" s="330"/>
      <c r="H13" s="89"/>
      <c r="I13" s="330" t="s">
        <v>60</v>
      </c>
      <c r="J13" s="330"/>
      <c r="K13" s="330"/>
      <c r="L13" s="330"/>
      <c r="M13" s="330"/>
      <c r="N13" s="330"/>
      <c r="O13" s="330"/>
      <c r="P13" s="331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329" t="s">
        <v>18</v>
      </c>
      <c r="B18" s="330"/>
      <c r="C18" s="330"/>
      <c r="D18" s="330"/>
      <c r="E18" s="330"/>
      <c r="F18" s="330"/>
      <c r="G18" s="330"/>
      <c r="H18" s="89"/>
      <c r="I18" s="330" t="s">
        <v>61</v>
      </c>
      <c r="J18" s="330"/>
      <c r="K18" s="330"/>
      <c r="L18" s="330"/>
      <c r="M18" s="330"/>
      <c r="N18" s="330"/>
      <c r="O18" s="330"/>
      <c r="P18" s="331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2" workbookViewId="0">
      <selection activeCell="S27" sqref="S27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4" t="s">
        <v>50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71"/>
    </row>
    <row r="2" spans="1:20" s="72" customFormat="1" ht="19.5" customHeight="1" thickBot="1">
      <c r="A2" s="325" t="str">
        <f>sonuc!A152</f>
        <v>Grup 15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71"/>
    </row>
    <row r="3" spans="1:20" s="72" customFormat="1" ht="15.95" customHeight="1" thickBot="1">
      <c r="A3" s="326" t="s">
        <v>12</v>
      </c>
      <c r="B3" s="327"/>
      <c r="C3" s="327"/>
      <c r="D3" s="327"/>
      <c r="E3" s="327"/>
      <c r="F3" s="327"/>
      <c r="G3" s="327"/>
      <c r="H3" s="73"/>
      <c r="I3" s="327" t="s">
        <v>59</v>
      </c>
      <c r="J3" s="327"/>
      <c r="K3" s="327"/>
      <c r="L3" s="327"/>
      <c r="M3" s="327"/>
      <c r="N3" s="327"/>
      <c r="O3" s="327"/>
      <c r="P3" s="328"/>
      <c r="Q3" s="71"/>
    </row>
    <row r="4" spans="1:20" ht="15.95" customHeight="1">
      <c r="A4" s="74" t="s">
        <v>37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329" t="s">
        <v>14</v>
      </c>
      <c r="B8" s="330"/>
      <c r="C8" s="330"/>
      <c r="D8" s="330"/>
      <c r="E8" s="330"/>
      <c r="F8" s="330"/>
      <c r="G8" s="330"/>
      <c r="H8" s="89"/>
      <c r="I8" s="330" t="s">
        <v>23</v>
      </c>
      <c r="J8" s="330"/>
      <c r="K8" s="330"/>
      <c r="L8" s="330"/>
      <c r="M8" s="330"/>
      <c r="N8" s="330"/>
      <c r="O8" s="330"/>
      <c r="P8" s="331"/>
      <c r="T8" s="71"/>
    </row>
    <row r="9" spans="1:20" ht="15.95" customHeight="1">
      <c r="A9" s="90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29" t="s">
        <v>16</v>
      </c>
      <c r="B13" s="330"/>
      <c r="C13" s="330"/>
      <c r="D13" s="330"/>
      <c r="E13" s="330"/>
      <c r="F13" s="330"/>
      <c r="G13" s="330"/>
      <c r="H13" s="89"/>
      <c r="I13" s="330" t="s">
        <v>60</v>
      </c>
      <c r="J13" s="330"/>
      <c r="K13" s="330"/>
      <c r="L13" s="330"/>
      <c r="M13" s="330"/>
      <c r="N13" s="330"/>
      <c r="O13" s="330"/>
      <c r="P13" s="331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329" t="s">
        <v>18</v>
      </c>
      <c r="B18" s="330"/>
      <c r="C18" s="330"/>
      <c r="D18" s="330"/>
      <c r="E18" s="330"/>
      <c r="F18" s="330"/>
      <c r="G18" s="330"/>
      <c r="H18" s="89"/>
      <c r="I18" s="330" t="s">
        <v>61</v>
      </c>
      <c r="J18" s="330"/>
      <c r="K18" s="330"/>
      <c r="L18" s="330"/>
      <c r="M18" s="330"/>
      <c r="N18" s="330"/>
      <c r="O18" s="330"/>
      <c r="P18" s="331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M26" sqref="M26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20.14062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4" t="s">
        <v>50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71"/>
    </row>
    <row r="2" spans="1:20" s="72" customFormat="1" ht="19.5" customHeight="1" thickBot="1">
      <c r="A2" s="325" t="str">
        <f>sonuc!A2</f>
        <v xml:space="preserve"> Grup S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71"/>
    </row>
    <row r="3" spans="1:20" s="72" customFormat="1" ht="15.95" customHeight="1" thickBot="1">
      <c r="A3" s="326" t="s">
        <v>12</v>
      </c>
      <c r="B3" s="327"/>
      <c r="C3" s="327"/>
      <c r="D3" s="327"/>
      <c r="E3" s="327"/>
      <c r="F3" s="327"/>
      <c r="G3" s="327"/>
      <c r="H3" s="73"/>
      <c r="I3" s="327" t="s">
        <v>59</v>
      </c>
      <c r="J3" s="327"/>
      <c r="K3" s="327"/>
      <c r="L3" s="327"/>
      <c r="M3" s="327"/>
      <c r="N3" s="327"/>
      <c r="O3" s="327"/>
      <c r="P3" s="328"/>
      <c r="Q3" s="71"/>
    </row>
    <row r="4" spans="1:20" ht="15.95" customHeight="1">
      <c r="A4" s="74" t="s">
        <v>37</v>
      </c>
      <c r="B4" s="1" t="str">
        <f>IF(sonuc!$B$4&lt;&gt;"",sonuc!$B$4,"")</f>
        <v xml:space="preserve">Abdülkadir Taşçı </v>
      </c>
      <c r="C4" s="2" t="s">
        <v>13</v>
      </c>
      <c r="D4" s="52" t="str">
        <f>IF(sonuc!$B$11&lt;&gt;"",sonuc!$B$11,"")</f>
        <v>ümit Şen</v>
      </c>
      <c r="E4" s="35">
        <v>3</v>
      </c>
      <c r="F4" s="76" t="s">
        <v>13</v>
      </c>
      <c r="G4" s="36">
        <v>1</v>
      </c>
      <c r="H4" s="40"/>
      <c r="I4" s="77" t="s">
        <v>19</v>
      </c>
      <c r="J4" s="1" t="str">
        <f>IF(sonuc!$B$4&lt;&gt;"",sonuc!$B$4,"")</f>
        <v xml:space="preserve">Abdülkadir Taşçı </v>
      </c>
      <c r="K4" s="2" t="s">
        <v>13</v>
      </c>
      <c r="L4" s="4"/>
      <c r="M4" s="3" t="str">
        <f>IF(sonuc!$B$7&lt;&gt;"",sonuc!$B$7,"")</f>
        <v xml:space="preserve">Ensar Kılıç </v>
      </c>
      <c r="N4" s="35">
        <v>0</v>
      </c>
      <c r="O4" s="76" t="s">
        <v>13</v>
      </c>
      <c r="P4" s="36">
        <v>3</v>
      </c>
      <c r="T4" s="71"/>
    </row>
    <row r="5" spans="1:20" ht="15.95" customHeight="1">
      <c r="A5" s="79" t="s">
        <v>38</v>
      </c>
      <c r="B5" s="9" t="str">
        <f>IF(sonuc!$B$5&lt;&gt;"",sonuc!$B$5,"")</f>
        <v xml:space="preserve">Bora Dileri </v>
      </c>
      <c r="C5" s="7" t="s">
        <v>13</v>
      </c>
      <c r="D5" s="34" t="str">
        <f>IF(sonuc!$B$10&lt;&gt;"",sonuc!$B$10,"")</f>
        <v xml:space="preserve">Akif Ercenik </v>
      </c>
      <c r="E5" s="5">
        <v>2</v>
      </c>
      <c r="F5" s="81" t="s">
        <v>13</v>
      </c>
      <c r="G5" s="6">
        <v>3</v>
      </c>
      <c r="H5" s="16"/>
      <c r="I5" s="82" t="s">
        <v>20</v>
      </c>
      <c r="J5" s="9" t="str">
        <f>IF(sonuc!$B$5&lt;&gt;"",sonuc!$B$5,"")</f>
        <v xml:space="preserve">Bora Dileri </v>
      </c>
      <c r="K5" s="7" t="s">
        <v>13</v>
      </c>
      <c r="L5" s="11"/>
      <c r="M5" s="10" t="str">
        <f>IF(sonuc!$B$6&lt;&gt;"",sonuc!$B$6,"")</f>
        <v>Umut Özkalyoncuoğlu</v>
      </c>
      <c r="N5" s="5">
        <v>1</v>
      </c>
      <c r="O5" s="81" t="s">
        <v>13</v>
      </c>
      <c r="P5" s="6">
        <v>3</v>
      </c>
      <c r="T5" s="71"/>
    </row>
    <row r="6" spans="1:20" ht="15.95" customHeight="1">
      <c r="A6" s="79" t="s">
        <v>39</v>
      </c>
      <c r="B6" s="9" t="str">
        <f>IF(sonuc!$B$6&lt;&gt;"",sonuc!$B$6,"")</f>
        <v>Umut Özkalyoncuoğlu</v>
      </c>
      <c r="C6" s="7" t="s">
        <v>13</v>
      </c>
      <c r="D6" s="34" t="str">
        <f>IF(sonuc!$B$9&lt;&gt;"",sonuc!$B$9,"")</f>
        <v xml:space="preserve">Suat Uğurlu   </v>
      </c>
      <c r="E6" s="5">
        <v>3</v>
      </c>
      <c r="F6" s="81" t="s">
        <v>13</v>
      </c>
      <c r="G6" s="6">
        <v>2</v>
      </c>
      <c r="H6" s="16"/>
      <c r="I6" s="82" t="s">
        <v>62</v>
      </c>
      <c r="J6" s="9" t="str">
        <f>IF(sonuc!$B$11&lt;&gt;"",sonuc!$B$11,"")</f>
        <v>ümit Şen</v>
      </c>
      <c r="K6" s="7" t="s">
        <v>13</v>
      </c>
      <c r="L6" s="11"/>
      <c r="M6" s="10" t="str">
        <f>IF(sonuc!$B$10&lt;&gt;"",sonuc!$B$10,"")</f>
        <v xml:space="preserve">Akif Ercenik </v>
      </c>
      <c r="N6" s="5">
        <v>0</v>
      </c>
      <c r="O6" s="81" t="s">
        <v>13</v>
      </c>
      <c r="P6" s="6">
        <v>3</v>
      </c>
      <c r="T6" s="71"/>
    </row>
    <row r="7" spans="1:20" ht="15.95" customHeight="1" thickBot="1">
      <c r="A7" s="84" t="s">
        <v>40</v>
      </c>
      <c r="B7" s="43" t="str">
        <f>IF(sonuc!$B$7&lt;&gt;"",sonuc!$B$7,"")</f>
        <v xml:space="preserve">Ensar Kılıç </v>
      </c>
      <c r="C7" s="53" t="s">
        <v>13</v>
      </c>
      <c r="D7" s="54" t="str">
        <f>IF(sonuc!$B$8&lt;&gt;"",sonuc!$B$8,"")</f>
        <v xml:space="preserve">Aykut Safoğlu  </v>
      </c>
      <c r="E7" s="46">
        <v>3</v>
      </c>
      <c r="F7" s="86" t="s">
        <v>13</v>
      </c>
      <c r="G7" s="47">
        <v>1</v>
      </c>
      <c r="H7" s="48"/>
      <c r="I7" s="87" t="s">
        <v>46</v>
      </c>
      <c r="J7" s="43" t="str">
        <f>IF(sonuc!$B$8&lt;&gt;"",sonuc!$B$8,"")</f>
        <v xml:space="preserve">Aykut Safoğlu  </v>
      </c>
      <c r="K7" s="53" t="s">
        <v>13</v>
      </c>
      <c r="L7" s="55"/>
      <c r="M7" s="45" t="str">
        <f>IF(sonuc!$B$9&lt;&gt;"",sonuc!$B$9,"")</f>
        <v xml:space="preserve">Suat Uğurlu   </v>
      </c>
      <c r="N7" s="46">
        <v>3</v>
      </c>
      <c r="O7" s="86" t="s">
        <v>13</v>
      </c>
      <c r="P7" s="47">
        <v>1</v>
      </c>
      <c r="T7" s="71"/>
    </row>
    <row r="8" spans="1:20" ht="15.95" customHeight="1" thickBot="1">
      <c r="A8" s="329" t="s">
        <v>14</v>
      </c>
      <c r="B8" s="330"/>
      <c r="C8" s="330"/>
      <c r="D8" s="330"/>
      <c r="E8" s="330"/>
      <c r="F8" s="330"/>
      <c r="G8" s="330"/>
      <c r="H8" s="89"/>
      <c r="I8" s="332" t="s">
        <v>23</v>
      </c>
      <c r="J8" s="332"/>
      <c r="K8" s="332"/>
      <c r="L8" s="332"/>
      <c r="M8" s="332"/>
      <c r="N8" s="332"/>
      <c r="O8" s="332"/>
      <c r="P8" s="333"/>
      <c r="T8" s="71"/>
    </row>
    <row r="9" spans="1:20" ht="15.95" customHeight="1">
      <c r="A9" s="90" t="s">
        <v>34</v>
      </c>
      <c r="B9" s="1" t="str">
        <f>IF(sonuc!$B$4&lt;&gt;"",sonuc!$B$4,"")</f>
        <v xml:space="preserve">Abdülkadir Taşçı </v>
      </c>
      <c r="C9" s="12" t="s">
        <v>13</v>
      </c>
      <c r="D9" s="3" t="str">
        <f>IF(sonuc!$B$10&lt;&gt;"",sonuc!$B$10,"")</f>
        <v xml:space="preserve">Akif Ercenik </v>
      </c>
      <c r="E9" s="35">
        <v>2</v>
      </c>
      <c r="F9" s="76" t="s">
        <v>13</v>
      </c>
      <c r="G9" s="36">
        <v>3</v>
      </c>
      <c r="H9" s="40"/>
      <c r="I9" s="143" t="s">
        <v>15</v>
      </c>
      <c r="J9" s="3" t="str">
        <f>IF(sonuc!$B$4&lt;&gt;"",sonuc!$B$4,"")</f>
        <v xml:space="preserve">Abdülkadir Taşçı </v>
      </c>
      <c r="K9" s="12" t="s">
        <v>13</v>
      </c>
      <c r="L9" s="13"/>
      <c r="M9" s="3" t="str">
        <f>IF(sonuc!$B$5&lt;&gt;"",sonuc!$B$5,"")</f>
        <v xml:space="preserve">Bora Dileri </v>
      </c>
      <c r="N9" s="35">
        <v>3</v>
      </c>
      <c r="O9" s="76" t="s">
        <v>13</v>
      </c>
      <c r="P9" s="119">
        <v>0</v>
      </c>
      <c r="T9" s="71"/>
    </row>
    <row r="10" spans="1:20" ht="15.95" customHeight="1">
      <c r="A10" s="93" t="s">
        <v>35</v>
      </c>
      <c r="B10" s="9" t="str">
        <f>IF(sonuc!$B$5&lt;&gt;"",sonuc!$B$5,"")</f>
        <v xml:space="preserve">Bora Dileri </v>
      </c>
      <c r="C10" s="14" t="s">
        <v>13</v>
      </c>
      <c r="D10" s="10" t="str">
        <f>IF(sonuc!$B$9&lt;&gt;"",sonuc!$B$9,"")</f>
        <v xml:space="preserve">Suat Uğurlu   </v>
      </c>
      <c r="E10" s="5">
        <v>1</v>
      </c>
      <c r="F10" s="81" t="s">
        <v>13</v>
      </c>
      <c r="G10" s="6">
        <v>3</v>
      </c>
      <c r="H10" s="16"/>
      <c r="I10" s="144" t="s">
        <v>63</v>
      </c>
      <c r="J10" s="10" t="str">
        <f>IF(sonuc!$B$11&lt;&gt;"",sonuc!$B$11,"")</f>
        <v>ümit Şen</v>
      </c>
      <c r="K10" s="14" t="s">
        <v>13</v>
      </c>
      <c r="L10" s="15"/>
      <c r="M10" s="10" t="str">
        <f>IF(sonuc!$B$9&lt;&gt;"",sonuc!$B$9,"")</f>
        <v xml:space="preserve">Suat Uğurlu   </v>
      </c>
      <c r="N10" s="5">
        <v>0</v>
      </c>
      <c r="O10" s="81" t="s">
        <v>13</v>
      </c>
      <c r="P10" s="120">
        <v>3</v>
      </c>
      <c r="T10" s="71"/>
    </row>
    <row r="11" spans="1:20" ht="15.95" customHeight="1">
      <c r="A11" s="93" t="s">
        <v>36</v>
      </c>
      <c r="B11" s="9" t="str">
        <f>IF(sonuc!$B$6&lt;&gt;"",sonuc!$B$6,"")</f>
        <v>Umut Özkalyoncuoğlu</v>
      </c>
      <c r="C11" s="14" t="s">
        <v>13</v>
      </c>
      <c r="D11" s="10" t="str">
        <f>IF(sonuc!$B$8&lt;&gt;"",sonuc!$B$8,"")</f>
        <v xml:space="preserve">Aykut Safoğlu  </v>
      </c>
      <c r="E11" s="5">
        <v>3</v>
      </c>
      <c r="F11" s="81" t="s">
        <v>13</v>
      </c>
      <c r="G11" s="6">
        <v>1</v>
      </c>
      <c r="H11" s="16"/>
      <c r="I11" s="145" t="s">
        <v>58</v>
      </c>
      <c r="J11" s="10" t="str">
        <f>IF(sonuc!$B$7&lt;&gt;"",sonuc!$B$7,"")</f>
        <v xml:space="preserve">Ensar Kılıç </v>
      </c>
      <c r="K11" s="14" t="s">
        <v>13</v>
      </c>
      <c r="L11" s="15"/>
      <c r="M11" s="34" t="str">
        <f>IF(sonuc!$B$6&lt;&gt;"",sonuc!$B$6,"")</f>
        <v>Umut Özkalyoncuoğlu</v>
      </c>
      <c r="N11" s="5">
        <v>1</v>
      </c>
      <c r="O11" s="81" t="s">
        <v>13</v>
      </c>
      <c r="P11" s="120">
        <v>3</v>
      </c>
      <c r="T11" s="71"/>
    </row>
    <row r="12" spans="1:20" ht="15.95" customHeight="1" thickBot="1">
      <c r="A12" s="97" t="s">
        <v>47</v>
      </c>
      <c r="B12" s="43" t="str">
        <f>IF(sonuc!$B$7&lt;&gt;"",sonuc!$B$7,"")</f>
        <v xml:space="preserve">Ensar Kılıç </v>
      </c>
      <c r="C12" s="44" t="s">
        <v>13</v>
      </c>
      <c r="D12" s="45" t="str">
        <f>IF(sonuc!$B$11&lt;&gt;"",sonuc!$B$11,"")</f>
        <v>ümit Şen</v>
      </c>
      <c r="E12" s="46">
        <v>2</v>
      </c>
      <c r="F12" s="86" t="s">
        <v>13</v>
      </c>
      <c r="G12" s="47">
        <v>3</v>
      </c>
      <c r="H12" s="48"/>
      <c r="I12" s="146" t="s">
        <v>64</v>
      </c>
      <c r="J12" s="142" t="str">
        <f>IF(sonuc!$B$10&lt;&gt;"",sonuc!$B$10,"")</f>
        <v xml:space="preserve">Akif Ercenik </v>
      </c>
      <c r="K12" s="140" t="s">
        <v>13</v>
      </c>
      <c r="L12" s="141"/>
      <c r="M12" s="142" t="str">
        <f>IF(sonuc!$B$8&lt;&gt;"",sonuc!$B$8,"")</f>
        <v xml:space="preserve">Aykut Safoğlu  </v>
      </c>
      <c r="N12" s="46">
        <v>3</v>
      </c>
      <c r="O12" s="86" t="s">
        <v>13</v>
      </c>
      <c r="P12" s="121">
        <v>0</v>
      </c>
      <c r="T12" s="71"/>
    </row>
    <row r="13" spans="1:20" s="100" customFormat="1" ht="15.95" customHeight="1" thickBot="1">
      <c r="A13" s="329" t="s">
        <v>16</v>
      </c>
      <c r="B13" s="330"/>
      <c r="C13" s="330"/>
      <c r="D13" s="330"/>
      <c r="E13" s="330"/>
      <c r="F13" s="330"/>
      <c r="G13" s="330"/>
      <c r="H13" s="89"/>
      <c r="I13" s="330" t="s">
        <v>60</v>
      </c>
      <c r="J13" s="330"/>
      <c r="K13" s="330"/>
      <c r="L13" s="330"/>
      <c r="M13" s="330"/>
      <c r="N13" s="330"/>
      <c r="O13" s="330"/>
      <c r="P13" s="331"/>
    </row>
    <row r="14" spans="1:20" s="100" customFormat="1" ht="15.95" customHeight="1">
      <c r="A14" s="90" t="s">
        <v>24</v>
      </c>
      <c r="B14" s="1" t="str">
        <f>IF(sonuc!$B$4&lt;&gt;"",sonuc!$B$4,"")</f>
        <v xml:space="preserve">Abdülkadir Taşçı </v>
      </c>
      <c r="C14" s="12" t="s">
        <v>13</v>
      </c>
      <c r="D14" s="3" t="str">
        <f>IF(sonuc!$B$9&lt;&gt;"",sonuc!$B$9,"")</f>
        <v xml:space="preserve">Suat Uğurlu   </v>
      </c>
      <c r="E14" s="35">
        <v>3</v>
      </c>
      <c r="F14" s="76" t="s">
        <v>13</v>
      </c>
      <c r="G14" s="36">
        <v>2</v>
      </c>
      <c r="H14" s="40"/>
      <c r="I14" s="77" t="s">
        <v>17</v>
      </c>
      <c r="J14" s="1" t="str">
        <f>IF(sonuc!$B$4&lt;&gt;"",sonuc!$B$4,"")</f>
        <v xml:space="preserve">Abdülkadir Taşçı </v>
      </c>
      <c r="K14" s="12" t="s">
        <v>13</v>
      </c>
      <c r="L14" s="13"/>
      <c r="M14" s="3" t="str">
        <f>IF(sonuc!$B$6&lt;&gt;"",sonuc!$B$6,"")</f>
        <v>Umut Özkalyoncuoğlu</v>
      </c>
      <c r="N14" s="35">
        <v>3</v>
      </c>
      <c r="O14" s="76" t="s">
        <v>13</v>
      </c>
      <c r="P14" s="36">
        <v>2</v>
      </c>
    </row>
    <row r="15" spans="1:20" s="100" customFormat="1" ht="15.95" customHeight="1">
      <c r="A15" s="93" t="s">
        <v>25</v>
      </c>
      <c r="B15" s="9" t="str">
        <f>IF(sonuc!$B$5&lt;&gt;"",sonuc!$B$5,"")</f>
        <v xml:space="preserve">Bora Dileri </v>
      </c>
      <c r="C15" s="14" t="s">
        <v>13</v>
      </c>
      <c r="D15" s="10" t="str">
        <f>IF(sonuc!$B$8&lt;&gt;"",sonuc!$B$8,"")</f>
        <v xml:space="preserve">Aykut Safoğlu  </v>
      </c>
      <c r="E15" s="5">
        <v>3</v>
      </c>
      <c r="F15" s="81" t="s">
        <v>13</v>
      </c>
      <c r="G15" s="6">
        <v>1</v>
      </c>
      <c r="H15" s="16"/>
      <c r="I15" s="82" t="s">
        <v>22</v>
      </c>
      <c r="J15" s="9" t="str">
        <f>IF(sonuc!$B$5&lt;&gt;"",sonuc!$B$5,"")</f>
        <v xml:space="preserve">Bora Dileri </v>
      </c>
      <c r="K15" s="14" t="s">
        <v>13</v>
      </c>
      <c r="L15" s="15"/>
      <c r="M15" s="10" t="str">
        <f>IF(sonuc!$B$7&lt;&gt;"",sonuc!$B$7,"")</f>
        <v xml:space="preserve">Ensar Kılıç </v>
      </c>
      <c r="N15" s="5">
        <v>3</v>
      </c>
      <c r="O15" s="81" t="s">
        <v>13</v>
      </c>
      <c r="P15" s="6">
        <v>1</v>
      </c>
    </row>
    <row r="16" spans="1:20" s="100" customFormat="1" ht="15.95" customHeight="1">
      <c r="A16" s="93" t="s">
        <v>44</v>
      </c>
      <c r="B16" s="9" t="str">
        <f>IF(sonuc!$B$6&lt;&gt;"",sonuc!$B$6,"")</f>
        <v>Umut Özkalyoncuoğlu</v>
      </c>
      <c r="C16" s="14" t="s">
        <v>13</v>
      </c>
      <c r="D16" s="10" t="str">
        <f>IF(sonuc!$B$11&lt;&gt;"",sonuc!$B$11,"")</f>
        <v>ümit Şen</v>
      </c>
      <c r="E16" s="5">
        <v>3</v>
      </c>
      <c r="F16" s="81" t="s">
        <v>13</v>
      </c>
      <c r="G16" s="6">
        <v>2</v>
      </c>
      <c r="H16" s="16"/>
      <c r="I16" s="82" t="s">
        <v>65</v>
      </c>
      <c r="J16" s="9" t="str">
        <f>IF(sonuc!$B$11&lt;&gt;"",sonuc!$B$11,"")</f>
        <v>ümit Şen</v>
      </c>
      <c r="K16" s="14" t="s">
        <v>13</v>
      </c>
      <c r="L16" s="15"/>
      <c r="M16" s="10" t="str">
        <f>IF(sonuc!$B$8&lt;&gt;"",sonuc!$B$8,"")</f>
        <v xml:space="preserve">Aykut Safoğlu  </v>
      </c>
      <c r="N16" s="5">
        <v>2</v>
      </c>
      <c r="O16" s="81" t="s">
        <v>13</v>
      </c>
      <c r="P16" s="6">
        <v>3</v>
      </c>
    </row>
    <row r="17" spans="1:16" s="100" customFormat="1" ht="15.95" customHeight="1" thickBot="1">
      <c r="A17" s="97" t="s">
        <v>45</v>
      </c>
      <c r="B17" s="43" t="str">
        <f>IF(sonuc!$B$7&lt;&gt;"",sonuc!$B$7,"")</f>
        <v xml:space="preserve">Ensar Kılıç </v>
      </c>
      <c r="C17" s="44" t="s">
        <v>13</v>
      </c>
      <c r="D17" s="45" t="str">
        <f>IF(sonuc!$B$10&lt;&gt;"",sonuc!$B$10,"")</f>
        <v xml:space="preserve">Akif Ercenik </v>
      </c>
      <c r="E17" s="46">
        <v>0</v>
      </c>
      <c r="F17" s="86" t="s">
        <v>13</v>
      </c>
      <c r="G17" s="47">
        <v>3</v>
      </c>
      <c r="H17" s="48"/>
      <c r="I17" s="87" t="s">
        <v>66</v>
      </c>
      <c r="J17" s="43" t="str">
        <f>IF(sonuc!$B$10&lt;&gt;"",sonuc!$B$10,"")</f>
        <v xml:space="preserve">Akif Ercenik </v>
      </c>
      <c r="K17" s="44" t="s">
        <v>13</v>
      </c>
      <c r="L17" s="49"/>
      <c r="M17" s="45" t="str">
        <f>IF(sonuc!$B$9&lt;&gt;"",sonuc!$B$9,"")</f>
        <v xml:space="preserve">Suat Uğurlu   </v>
      </c>
      <c r="N17" s="46">
        <v>3</v>
      </c>
      <c r="O17" s="86" t="s">
        <v>13</v>
      </c>
      <c r="P17" s="47">
        <v>0</v>
      </c>
    </row>
    <row r="18" spans="1:16" s="100" customFormat="1" ht="15.95" customHeight="1" thickBot="1">
      <c r="A18" s="329" t="s">
        <v>18</v>
      </c>
      <c r="B18" s="330"/>
      <c r="C18" s="330"/>
      <c r="D18" s="330"/>
      <c r="E18" s="330"/>
      <c r="F18" s="330"/>
      <c r="G18" s="330"/>
      <c r="H18" s="89"/>
      <c r="I18" s="330" t="s">
        <v>61</v>
      </c>
      <c r="J18" s="330"/>
      <c r="K18" s="330"/>
      <c r="L18" s="330"/>
      <c r="M18" s="330"/>
      <c r="N18" s="330"/>
      <c r="O18" s="330"/>
      <c r="P18" s="331"/>
    </row>
    <row r="19" spans="1:16" s="100" customFormat="1" ht="15.95" customHeight="1">
      <c r="A19" s="90" t="s">
        <v>21</v>
      </c>
      <c r="B19" s="1" t="str">
        <f>IF(sonuc!$B$4&lt;&gt;"",sonuc!$B$4,"")</f>
        <v xml:space="preserve">Abdülkadir Taşçı </v>
      </c>
      <c r="C19" s="12" t="s">
        <v>13</v>
      </c>
      <c r="D19" s="3" t="str">
        <f>IF(sonuc!$B$8&lt;&gt;"",sonuc!$B$8,"")</f>
        <v xml:space="preserve">Aykut Safoğlu  </v>
      </c>
      <c r="E19" s="35">
        <v>2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IF(sonuc!$B$5&lt;&gt;"",sonuc!$B$5,"")</f>
        <v xml:space="preserve">Bora Dileri </v>
      </c>
      <c r="C20" s="14" t="s">
        <v>13</v>
      </c>
      <c r="D20" s="34" t="str">
        <f>IF(sonuc!$B$11&lt;&gt;"",sonuc!$B$11,"")</f>
        <v>ümit Şen</v>
      </c>
      <c r="E20" s="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134" t="str">
        <f>IF(sonuc!$B$6&lt;&gt;"",sonuc!$B$6,"")</f>
        <v>Umut Özkalyoncuoğlu</v>
      </c>
      <c r="C21" s="135" t="s">
        <v>13</v>
      </c>
      <c r="D21" s="129" t="str">
        <f>IF(sonuc!$B$10&lt;&gt;"",sonuc!$B$10,"")</f>
        <v xml:space="preserve">Akif Ercenik </v>
      </c>
      <c r="E21" s="5">
        <v>2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IF(sonuc!$B$7&lt;&gt;"",sonuc!$B$7,"")</f>
        <v xml:space="preserve">Ensar Kılıç </v>
      </c>
      <c r="C22" s="44" t="s">
        <v>13</v>
      </c>
      <c r="D22" s="45" t="str">
        <f>IF(sonuc!$B$9&lt;&gt;"",sonuc!$B$9,"")</f>
        <v xml:space="preserve">Suat Uğurlu   </v>
      </c>
      <c r="E22" s="46">
        <v>2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B5" sqref="B5:F5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4" t="s">
        <v>50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71"/>
    </row>
    <row r="2" spans="1:20" s="72" customFormat="1" ht="19.5" customHeight="1" thickBot="1">
      <c r="A2" s="325" t="str">
        <f>sonuc!A12</f>
        <v xml:space="preserve"> Grup 1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71"/>
    </row>
    <row r="3" spans="1:20" s="72" customFormat="1" ht="15.95" customHeight="1" thickBot="1">
      <c r="A3" s="335" t="s">
        <v>12</v>
      </c>
      <c r="B3" s="336"/>
      <c r="C3" s="336"/>
      <c r="D3" s="336"/>
      <c r="E3" s="336"/>
      <c r="F3" s="336"/>
      <c r="G3" s="336"/>
      <c r="H3" s="73"/>
      <c r="I3" s="336" t="s">
        <v>59</v>
      </c>
      <c r="J3" s="336"/>
      <c r="K3" s="336"/>
      <c r="L3" s="336"/>
      <c r="M3" s="336"/>
      <c r="N3" s="336"/>
      <c r="O3" s="336"/>
      <c r="P3" s="337"/>
      <c r="Q3" s="71"/>
    </row>
    <row r="4" spans="1:20" ht="15.95" customHeight="1">
      <c r="A4" s="74" t="s">
        <v>37</v>
      </c>
      <c r="B4" s="1" t="str">
        <f>IF(sonuc!$B$14&lt;&gt;"",sonuc!$B$14,"")</f>
        <v xml:space="preserve">Sedat Taşkın </v>
      </c>
      <c r="C4" s="2" t="s">
        <v>13</v>
      </c>
      <c r="D4" s="3" t="str">
        <f>IF(sonuc!$B$21&lt;&gt;"",sonuc!$B$21,"")</f>
        <v xml:space="preserve">Aydın Demirkol     </v>
      </c>
      <c r="E4" s="35">
        <v>0</v>
      </c>
      <c r="F4" s="76" t="s">
        <v>13</v>
      </c>
      <c r="G4" s="119">
        <v>3</v>
      </c>
      <c r="H4" s="40"/>
      <c r="I4" s="122" t="s">
        <v>19</v>
      </c>
      <c r="J4" s="1" t="str">
        <f>IF(sonuc!$B$14&lt;&gt;"",sonuc!$B$14,"")</f>
        <v xml:space="preserve">Sedat Taşkın </v>
      </c>
      <c r="K4" s="2" t="s">
        <v>13</v>
      </c>
      <c r="L4" s="4"/>
      <c r="M4" s="3" t="str">
        <f>IF(sonuc!$B$17&lt;&gt;"",sonuc!$B$17,"")</f>
        <v>Mehmet Emin Özbağcı</v>
      </c>
      <c r="N4" s="35">
        <v>1</v>
      </c>
      <c r="O4" s="76" t="s">
        <v>13</v>
      </c>
      <c r="P4" s="119">
        <v>3</v>
      </c>
      <c r="T4" s="71"/>
    </row>
    <row r="5" spans="1:20" ht="15.95" customHeight="1">
      <c r="A5" s="79" t="s">
        <v>38</v>
      </c>
      <c r="B5" s="9" t="str">
        <f>IF(sonuc!$B$15&lt;&gt;"",sonuc!$B$15,"")</f>
        <v xml:space="preserve">Serdar Oğuz </v>
      </c>
      <c r="C5" s="7" t="s">
        <v>13</v>
      </c>
      <c r="D5" s="10" t="str">
        <f>IF(sonuc!$B$20&lt;&gt;"",sonuc!$B$20,"")</f>
        <v>Korkut Baytaz</v>
      </c>
      <c r="E5" s="5">
        <v>0</v>
      </c>
      <c r="F5" s="81" t="s">
        <v>13</v>
      </c>
      <c r="G5" s="120">
        <v>3</v>
      </c>
      <c r="H5" s="16"/>
      <c r="I5" s="123" t="s">
        <v>20</v>
      </c>
      <c r="J5" s="9" t="str">
        <f>IF(sonuc!$B$15&lt;&gt;"",sonuc!$B$15,"")</f>
        <v xml:space="preserve">Serdar Oğuz </v>
      </c>
      <c r="K5" s="7" t="s">
        <v>13</v>
      </c>
      <c r="L5" s="11"/>
      <c r="M5" s="10" t="str">
        <f>IF(sonuc!$B$16&lt;&gt;"",sonuc!$B$16,"")</f>
        <v>Barış Alkır</v>
      </c>
      <c r="N5" s="5">
        <v>0</v>
      </c>
      <c r="O5" s="81" t="s">
        <v>13</v>
      </c>
      <c r="P5" s="120">
        <v>3</v>
      </c>
      <c r="T5" s="71"/>
    </row>
    <row r="6" spans="1:20" ht="15.95" customHeight="1">
      <c r="A6" s="79" t="s">
        <v>39</v>
      </c>
      <c r="B6" s="9" t="str">
        <f>IF(sonuc!$B$16&lt;&gt;"",sonuc!$B$16,"")</f>
        <v>Barış Alkır</v>
      </c>
      <c r="C6" s="7" t="s">
        <v>13</v>
      </c>
      <c r="D6" s="10" t="str">
        <f>IF(sonuc!$B$19&lt;&gt;"",sonuc!$B$19,"")</f>
        <v>Sadi Uluçay</v>
      </c>
      <c r="E6" s="5">
        <v>2</v>
      </c>
      <c r="F6" s="81" t="s">
        <v>13</v>
      </c>
      <c r="G6" s="120">
        <v>3</v>
      </c>
      <c r="H6" s="16"/>
      <c r="I6" s="123" t="s">
        <v>62</v>
      </c>
      <c r="J6" s="9" t="str">
        <f>IF(sonuc!$B$21&lt;&gt;"",sonuc!$B$21,"")</f>
        <v xml:space="preserve">Aydın Demirkol     </v>
      </c>
      <c r="K6" s="7" t="s">
        <v>13</v>
      </c>
      <c r="L6" s="11"/>
      <c r="M6" s="34" t="str">
        <f>IF(sonuc!$B$20&lt;&gt;"",sonuc!$B$20,"")</f>
        <v>Korkut Baytaz</v>
      </c>
      <c r="N6" s="5">
        <v>3</v>
      </c>
      <c r="O6" s="81" t="s">
        <v>13</v>
      </c>
      <c r="P6" s="120">
        <v>2</v>
      </c>
      <c r="T6" s="71"/>
    </row>
    <row r="7" spans="1:20" ht="15.95" customHeight="1" thickBot="1">
      <c r="A7" s="84" t="s">
        <v>40</v>
      </c>
      <c r="B7" s="43" t="str">
        <f>IF(sonuc!$B$17&lt;&gt;"",sonuc!$B$17,"")</f>
        <v>Mehmet Emin Özbağcı</v>
      </c>
      <c r="C7" s="53" t="s">
        <v>13</v>
      </c>
      <c r="D7" s="45" t="str">
        <f>IF(sonuc!$B$18&lt;&gt;"",sonuc!$B$18,"")</f>
        <v xml:space="preserve">Ahmet Arapoğlu       </v>
      </c>
      <c r="E7" s="46">
        <v>1</v>
      </c>
      <c r="F7" s="86" t="s">
        <v>13</v>
      </c>
      <c r="G7" s="121">
        <v>3</v>
      </c>
      <c r="H7" s="48"/>
      <c r="I7" s="125" t="s">
        <v>46</v>
      </c>
      <c r="J7" s="43" t="str">
        <f>IF(sonuc!$B$18&lt;&gt;"",sonuc!$B$18,"")</f>
        <v xml:space="preserve">Ahmet Arapoğlu       </v>
      </c>
      <c r="K7" s="53" t="s">
        <v>13</v>
      </c>
      <c r="L7" s="55"/>
      <c r="M7" s="45" t="str">
        <f>IF(sonuc!$B$19&lt;&gt;"",sonuc!$B$19,"")</f>
        <v>Sadi Uluçay</v>
      </c>
      <c r="N7" s="136">
        <v>1</v>
      </c>
      <c r="O7" s="137" t="s">
        <v>13</v>
      </c>
      <c r="P7" s="138">
        <v>3</v>
      </c>
      <c r="T7" s="71"/>
    </row>
    <row r="8" spans="1:20" ht="15.95" customHeight="1" thickBot="1">
      <c r="A8" s="334" t="s">
        <v>14</v>
      </c>
      <c r="B8" s="332"/>
      <c r="C8" s="332"/>
      <c r="D8" s="332"/>
      <c r="E8" s="332"/>
      <c r="F8" s="332"/>
      <c r="G8" s="332"/>
      <c r="H8" s="89"/>
      <c r="I8" s="332" t="s">
        <v>23</v>
      </c>
      <c r="J8" s="332"/>
      <c r="K8" s="332"/>
      <c r="L8" s="332"/>
      <c r="M8" s="332"/>
      <c r="N8" s="332"/>
      <c r="O8" s="332"/>
      <c r="P8" s="333"/>
      <c r="T8" s="71"/>
    </row>
    <row r="9" spans="1:20" ht="15.95" customHeight="1">
      <c r="A9" s="90" t="s">
        <v>34</v>
      </c>
      <c r="B9" s="1" t="str">
        <f>IF(sonuc!$B$14&lt;&gt;"",sonuc!$B$14,"")</f>
        <v xml:space="preserve">Sedat Taşkın </v>
      </c>
      <c r="C9" s="12" t="s">
        <v>13</v>
      </c>
      <c r="D9" s="3" t="str">
        <f>IF(sonuc!$B$20&lt;&gt;"",sonuc!$B$20,"")</f>
        <v>Korkut Baytaz</v>
      </c>
      <c r="E9" s="35">
        <v>3</v>
      </c>
      <c r="F9" s="76" t="s">
        <v>13</v>
      </c>
      <c r="G9" s="119">
        <v>2</v>
      </c>
      <c r="H9" s="126">
        <v>0</v>
      </c>
      <c r="I9" s="122" t="s">
        <v>15</v>
      </c>
      <c r="J9" s="1" t="str">
        <f>IF(sonuc!$B$14&lt;&gt;"",sonuc!$B$14,"")</f>
        <v xml:space="preserve">Sedat Taşkın </v>
      </c>
      <c r="K9" s="12" t="s">
        <v>13</v>
      </c>
      <c r="L9" s="13"/>
      <c r="M9" s="52" t="str">
        <f>IF(sonuc!$B$15&lt;&gt;"",sonuc!$B$15,"")</f>
        <v xml:space="preserve">Serdar Oğuz </v>
      </c>
      <c r="N9" s="35">
        <v>3</v>
      </c>
      <c r="O9" s="76" t="s">
        <v>13</v>
      </c>
      <c r="P9" s="119">
        <v>0</v>
      </c>
      <c r="T9" s="71"/>
    </row>
    <row r="10" spans="1:20" ht="15.95" customHeight="1">
      <c r="A10" s="93" t="s">
        <v>35</v>
      </c>
      <c r="B10" s="9" t="str">
        <f>IF(sonuc!$B$15&lt;&gt;"",sonuc!$B$15,"")</f>
        <v xml:space="preserve">Serdar Oğuz </v>
      </c>
      <c r="C10" s="14" t="s">
        <v>13</v>
      </c>
      <c r="D10" s="10" t="str">
        <f>IF(sonuc!$B$19&lt;&gt;"",sonuc!$B$19,"")</f>
        <v>Sadi Uluçay</v>
      </c>
      <c r="E10" s="5">
        <v>0</v>
      </c>
      <c r="F10" s="81" t="s">
        <v>13</v>
      </c>
      <c r="G10" s="120">
        <v>3</v>
      </c>
      <c r="H10" s="127">
        <v>0</v>
      </c>
      <c r="I10" s="123" t="s">
        <v>63</v>
      </c>
      <c r="J10" s="9" t="str">
        <f>IF(sonuc!$B$21&lt;&gt;"",sonuc!$B$21,"")</f>
        <v xml:space="preserve">Aydın Demirkol     </v>
      </c>
      <c r="K10" s="14" t="s">
        <v>13</v>
      </c>
      <c r="L10" s="15"/>
      <c r="M10" s="34" t="str">
        <f>IF(sonuc!$B$19&lt;&gt;"",sonuc!$B$19,"")</f>
        <v>Sadi Uluçay</v>
      </c>
      <c r="N10" s="5">
        <v>3</v>
      </c>
      <c r="O10" s="81" t="s">
        <v>13</v>
      </c>
      <c r="P10" s="120">
        <v>2</v>
      </c>
      <c r="T10" s="71"/>
    </row>
    <row r="11" spans="1:20" ht="15.95" customHeight="1">
      <c r="A11" s="93" t="s">
        <v>36</v>
      </c>
      <c r="B11" s="9" t="str">
        <f>IF(sonuc!$B$16&lt;&gt;"",sonuc!$B$16,"")</f>
        <v>Barış Alkır</v>
      </c>
      <c r="C11" s="14" t="s">
        <v>13</v>
      </c>
      <c r="D11" s="10" t="str">
        <f>IF(sonuc!$B$18&lt;&gt;"",sonuc!$B$18,"")</f>
        <v xml:space="preserve">Ahmet Arapoğlu       </v>
      </c>
      <c r="E11" s="5">
        <v>3</v>
      </c>
      <c r="F11" s="81" t="s">
        <v>13</v>
      </c>
      <c r="G11" s="120">
        <v>0</v>
      </c>
      <c r="H11" s="127">
        <v>0</v>
      </c>
      <c r="I11" s="124" t="s">
        <v>58</v>
      </c>
      <c r="J11" s="9" t="str">
        <f>IF(sonuc!$B$17&lt;&gt;"",sonuc!$B$17,"")</f>
        <v>Mehmet Emin Özbağcı</v>
      </c>
      <c r="K11" s="14" t="s">
        <v>13</v>
      </c>
      <c r="L11" s="15"/>
      <c r="M11" s="34" t="str">
        <f>IF(sonuc!$B$16&lt;&gt;"",sonuc!$B$16,"")</f>
        <v>Barış Alkır</v>
      </c>
      <c r="N11" s="5">
        <v>2</v>
      </c>
      <c r="O11" s="81" t="s">
        <v>13</v>
      </c>
      <c r="P11" s="120">
        <v>3</v>
      </c>
      <c r="T11" s="71"/>
    </row>
    <row r="12" spans="1:20" ht="15.95" customHeight="1" thickBot="1">
      <c r="A12" s="97" t="s">
        <v>47</v>
      </c>
      <c r="B12" s="43" t="str">
        <f>IF(sonuc!$B$17&lt;&gt;"",sonuc!$B$17,"")</f>
        <v>Mehmet Emin Özbağcı</v>
      </c>
      <c r="C12" s="44" t="s">
        <v>13</v>
      </c>
      <c r="D12" s="45" t="str">
        <f>IF(sonuc!$B$21&lt;&gt;"",sonuc!$B$21,"")</f>
        <v xml:space="preserve">Aydın Demirkol     </v>
      </c>
      <c r="E12" s="46">
        <v>2</v>
      </c>
      <c r="F12" s="86" t="s">
        <v>13</v>
      </c>
      <c r="G12" s="121">
        <v>3</v>
      </c>
      <c r="H12" s="128">
        <v>0</v>
      </c>
      <c r="I12" s="125" t="s">
        <v>64</v>
      </c>
      <c r="J12" s="43" t="str">
        <f>IF(sonuc!$B$20&lt;&gt;"",sonuc!$B$20,"")</f>
        <v>Korkut Baytaz</v>
      </c>
      <c r="K12" s="44" t="s">
        <v>13</v>
      </c>
      <c r="L12" s="49"/>
      <c r="M12" s="54" t="str">
        <f>IF(sonuc!$B$18&lt;&gt;"",sonuc!$B$18,"")</f>
        <v xml:space="preserve">Ahmet Arapoğlu       </v>
      </c>
      <c r="N12" s="139">
        <v>1</v>
      </c>
      <c r="O12" s="137" t="s">
        <v>13</v>
      </c>
      <c r="P12" s="138">
        <v>3</v>
      </c>
      <c r="T12" s="71"/>
    </row>
    <row r="13" spans="1:20" s="100" customFormat="1" ht="15.95" customHeight="1" thickBot="1">
      <c r="A13" s="334" t="s">
        <v>16</v>
      </c>
      <c r="B13" s="332"/>
      <c r="C13" s="332"/>
      <c r="D13" s="332"/>
      <c r="E13" s="332"/>
      <c r="F13" s="332"/>
      <c r="G13" s="332"/>
      <c r="H13" s="89"/>
      <c r="I13" s="332" t="s">
        <v>60</v>
      </c>
      <c r="J13" s="332"/>
      <c r="K13" s="332"/>
      <c r="L13" s="332"/>
      <c r="M13" s="332"/>
      <c r="N13" s="332"/>
      <c r="O13" s="332"/>
      <c r="P13" s="333"/>
    </row>
    <row r="14" spans="1:20" s="100" customFormat="1" ht="15.95" customHeight="1">
      <c r="A14" s="90" t="s">
        <v>24</v>
      </c>
      <c r="B14" s="132" t="str">
        <f>IF(sonuc!$B$14&lt;&gt;"",sonuc!$B$14,"")</f>
        <v xml:space="preserve">Sedat Taşkın </v>
      </c>
      <c r="C14" s="133" t="s">
        <v>13</v>
      </c>
      <c r="D14" s="131" t="str">
        <f>IF(sonuc!$B$19&lt;&gt;"",sonuc!$B$19,"")</f>
        <v>Sadi Uluçay</v>
      </c>
      <c r="E14" s="35">
        <v>2</v>
      </c>
      <c r="F14" s="76" t="s">
        <v>13</v>
      </c>
      <c r="G14" s="119">
        <v>3</v>
      </c>
      <c r="H14" s="40"/>
      <c r="I14" s="122" t="s">
        <v>17</v>
      </c>
      <c r="J14" s="1" t="str">
        <f>IF(sonuc!$B$14&lt;&gt;"",sonuc!$B$14,"")</f>
        <v xml:space="preserve">Sedat Taşkın </v>
      </c>
      <c r="K14" s="12" t="s">
        <v>13</v>
      </c>
      <c r="L14" s="13"/>
      <c r="M14" s="52" t="str">
        <f>IF(sonuc!$B$16&lt;&gt;"",sonuc!$B$16,"")</f>
        <v>Barış Alkır</v>
      </c>
      <c r="N14" s="35">
        <v>2</v>
      </c>
      <c r="O14" s="76" t="s">
        <v>13</v>
      </c>
      <c r="P14" s="119">
        <v>3</v>
      </c>
    </row>
    <row r="15" spans="1:20" s="100" customFormat="1" ht="15.95" customHeight="1">
      <c r="A15" s="93" t="s">
        <v>25</v>
      </c>
      <c r="B15" s="9" t="str">
        <f>IF(sonuc!$B$15&lt;&gt;"",sonuc!$B$15,"")</f>
        <v xml:space="preserve">Serdar Oğuz </v>
      </c>
      <c r="C15" s="14" t="s">
        <v>13</v>
      </c>
      <c r="D15" s="34" t="str">
        <f>IF(sonuc!$B$18&lt;&gt;"",sonuc!$B$18,"")</f>
        <v xml:space="preserve">Ahmet Arapoğlu       </v>
      </c>
      <c r="E15" s="130">
        <v>0</v>
      </c>
      <c r="F15" s="81" t="s">
        <v>13</v>
      </c>
      <c r="G15" s="120">
        <v>3</v>
      </c>
      <c r="H15" s="16"/>
      <c r="I15" s="123" t="s">
        <v>22</v>
      </c>
      <c r="J15" s="9" t="str">
        <f>IF(sonuc!$B$15&lt;&gt;"",sonuc!$B$15,"")</f>
        <v xml:space="preserve">Serdar Oğuz </v>
      </c>
      <c r="K15" s="14" t="s">
        <v>13</v>
      </c>
      <c r="L15" s="15"/>
      <c r="M15" s="34" t="str">
        <f>IF(sonuc!$B$17&lt;&gt;"",sonuc!$B$17,"")</f>
        <v>Mehmet Emin Özbağcı</v>
      </c>
      <c r="N15" s="5">
        <v>0</v>
      </c>
      <c r="O15" s="81" t="s">
        <v>13</v>
      </c>
      <c r="P15" s="120">
        <v>3</v>
      </c>
    </row>
    <row r="16" spans="1:20" s="100" customFormat="1" ht="15.95" customHeight="1">
      <c r="A16" s="93" t="s">
        <v>44</v>
      </c>
      <c r="B16" s="134" t="str">
        <f>IF(sonuc!$B$16&lt;&gt;"",sonuc!$B$16,"")</f>
        <v>Barış Alkır</v>
      </c>
      <c r="C16" s="135" t="s">
        <v>13</v>
      </c>
      <c r="D16" s="129" t="str">
        <f>IF(sonuc!$B$21&lt;&gt;"",sonuc!$B$21,"")</f>
        <v xml:space="preserve">Aydın Demirkol     </v>
      </c>
      <c r="E16" s="5">
        <v>0</v>
      </c>
      <c r="F16" s="81" t="s">
        <v>13</v>
      </c>
      <c r="G16" s="120">
        <v>3</v>
      </c>
      <c r="H16" s="16"/>
      <c r="I16" s="123" t="s">
        <v>65</v>
      </c>
      <c r="J16" s="9" t="str">
        <f>IF(sonuc!$B$21&lt;&gt;"",sonuc!$B$21,"")</f>
        <v xml:space="preserve">Aydın Demirkol     </v>
      </c>
      <c r="K16" s="14" t="s">
        <v>13</v>
      </c>
      <c r="L16" s="15"/>
      <c r="M16" s="34" t="str">
        <f>IF(sonuc!$B$18&lt;&gt;"",sonuc!$B$18,"")</f>
        <v xml:space="preserve">Ahmet Arapoğlu       </v>
      </c>
      <c r="N16" s="5">
        <v>3</v>
      </c>
      <c r="O16" s="81" t="s">
        <v>13</v>
      </c>
      <c r="P16" s="120">
        <v>2</v>
      </c>
    </row>
    <row r="17" spans="1:18" s="100" customFormat="1" ht="15.95" customHeight="1" thickBot="1">
      <c r="A17" s="97" t="s">
        <v>45</v>
      </c>
      <c r="B17" s="43" t="str">
        <f>IF(sonuc!$B$17&lt;&gt;"",sonuc!$B$17,"")</f>
        <v>Mehmet Emin Özbağcı</v>
      </c>
      <c r="C17" s="44" t="s">
        <v>13</v>
      </c>
      <c r="D17" s="45" t="str">
        <f>IF(sonuc!$B$20&lt;&gt;"",sonuc!$B$20,"")</f>
        <v>Korkut Baytaz</v>
      </c>
      <c r="E17" s="46">
        <v>1</v>
      </c>
      <c r="F17" s="86" t="s">
        <v>13</v>
      </c>
      <c r="G17" s="121">
        <v>3</v>
      </c>
      <c r="H17" s="48"/>
      <c r="I17" s="125" t="s">
        <v>66</v>
      </c>
      <c r="J17" s="43" t="str">
        <f>IF(sonuc!$B$20&lt;&gt;"",sonuc!$B$20,"")</f>
        <v>Korkut Baytaz</v>
      </c>
      <c r="K17" s="44" t="s">
        <v>13</v>
      </c>
      <c r="L17" s="49"/>
      <c r="M17" s="54" t="str">
        <f>IF(sonuc!$B$19&lt;&gt;"",sonuc!$B$19,"")</f>
        <v>Sadi Uluçay</v>
      </c>
      <c r="N17" s="46">
        <v>1</v>
      </c>
      <c r="O17" s="86" t="s">
        <v>13</v>
      </c>
      <c r="P17" s="121">
        <v>3</v>
      </c>
    </row>
    <row r="18" spans="1:18" s="100" customFormat="1" ht="15.95" customHeight="1" thickBot="1">
      <c r="A18" s="334" t="s">
        <v>18</v>
      </c>
      <c r="B18" s="332"/>
      <c r="C18" s="332"/>
      <c r="D18" s="332"/>
      <c r="E18" s="332"/>
      <c r="F18" s="332"/>
      <c r="G18" s="332"/>
      <c r="H18" s="89"/>
      <c r="I18" s="330" t="s">
        <v>61</v>
      </c>
      <c r="J18" s="330"/>
      <c r="K18" s="330"/>
      <c r="L18" s="330"/>
      <c r="M18" s="330"/>
      <c r="N18" s="330"/>
      <c r="O18" s="330"/>
      <c r="P18" s="331"/>
    </row>
    <row r="19" spans="1:18" s="100" customFormat="1" ht="15.95" customHeight="1">
      <c r="A19" s="90" t="s">
        <v>21</v>
      </c>
      <c r="B19" s="1" t="str">
        <f>IF(sonuc!$B$14&lt;&gt;"",sonuc!$B$14,"")</f>
        <v xml:space="preserve">Sedat Taşkın </v>
      </c>
      <c r="C19" s="12" t="s">
        <v>13</v>
      </c>
      <c r="D19" s="3" t="str">
        <f>IF(sonuc!$B$18&lt;&gt;"",sonuc!$B$18,"")</f>
        <v xml:space="preserve">Ahmet Arapoğlu       </v>
      </c>
      <c r="E19" s="35">
        <v>3</v>
      </c>
      <c r="F19" s="76" t="s">
        <v>13</v>
      </c>
      <c r="G19" s="119">
        <v>1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8" s="100" customFormat="1" ht="15.95" customHeight="1">
      <c r="A20" s="93" t="s">
        <v>41</v>
      </c>
      <c r="B20" s="9" t="str">
        <f>IF(sonuc!$B$15&lt;&gt;"",sonuc!$B$15,"")</f>
        <v xml:space="preserve">Serdar Oğuz </v>
      </c>
      <c r="C20" s="14" t="s">
        <v>13</v>
      </c>
      <c r="D20" s="10" t="str">
        <f>IF(sonuc!$B$21&lt;&gt;"",sonuc!$B$21,"")</f>
        <v xml:space="preserve">Aydın Demirkol     </v>
      </c>
      <c r="E20" s="5">
        <v>0</v>
      </c>
      <c r="F20" s="81" t="s">
        <v>13</v>
      </c>
      <c r="G20" s="120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  <c r="R20" s="100" t="s">
        <v>49</v>
      </c>
    </row>
    <row r="21" spans="1:18" s="100" customFormat="1" ht="15.95" customHeight="1">
      <c r="A21" s="93" t="s">
        <v>42</v>
      </c>
      <c r="B21" s="9" t="str">
        <f>IF(sonuc!$B$16&lt;&gt;"",sonuc!$B$16,"")</f>
        <v>Barış Alkır</v>
      </c>
      <c r="C21" s="14" t="s">
        <v>13</v>
      </c>
      <c r="D21" s="10" t="str">
        <f>IF(sonuc!$B$20&lt;&gt;"",sonuc!$B$20,"")</f>
        <v>Korkut Baytaz</v>
      </c>
      <c r="E21" s="5">
        <v>3</v>
      </c>
      <c r="F21" s="81" t="s">
        <v>13</v>
      </c>
      <c r="G21" s="120">
        <v>0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8" s="100" customFormat="1" ht="15.95" customHeight="1" thickBot="1">
      <c r="A22" s="97" t="s">
        <v>43</v>
      </c>
      <c r="B22" s="43" t="str">
        <f>IF(sonuc!$B$17&lt;&gt;"",sonuc!$B$17,"")</f>
        <v>Mehmet Emin Özbağcı</v>
      </c>
      <c r="C22" s="44" t="s">
        <v>13</v>
      </c>
      <c r="D22" s="45" t="str">
        <f>IF(sonuc!$B$19&lt;&gt;"",sonuc!$B$19,"")</f>
        <v>Sadi Uluçay</v>
      </c>
      <c r="E22" s="46">
        <v>1</v>
      </c>
      <c r="F22" s="86" t="s">
        <v>13</v>
      </c>
      <c r="G22" s="121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M22" sqref="M22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4" t="s">
        <v>50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71"/>
    </row>
    <row r="2" spans="1:20" s="72" customFormat="1" ht="19.5" customHeight="1" thickBot="1">
      <c r="A2" s="325" t="str">
        <f>sonuc!A22</f>
        <v>Grup 2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71"/>
    </row>
    <row r="3" spans="1:20" s="72" customFormat="1" ht="15.95" customHeight="1" thickBot="1">
      <c r="A3" s="326" t="s">
        <v>12</v>
      </c>
      <c r="B3" s="327"/>
      <c r="C3" s="327"/>
      <c r="D3" s="327"/>
      <c r="E3" s="327"/>
      <c r="F3" s="327"/>
      <c r="G3" s="327"/>
      <c r="H3" s="73"/>
      <c r="I3" s="327" t="s">
        <v>59</v>
      </c>
      <c r="J3" s="327"/>
      <c r="K3" s="327"/>
      <c r="L3" s="327"/>
      <c r="M3" s="327"/>
      <c r="N3" s="327"/>
      <c r="O3" s="327"/>
      <c r="P3" s="328"/>
      <c r="Q3" s="71"/>
    </row>
    <row r="4" spans="1:20" ht="15.95" customHeight="1">
      <c r="A4" s="74" t="s">
        <v>37</v>
      </c>
      <c r="B4" s="1" t="str">
        <f>IF(sonuc!$B$24&lt;&gt;"",sonuc!$B$24,"")</f>
        <v>ismail Atak</v>
      </c>
      <c r="C4" s="2" t="s">
        <v>13</v>
      </c>
      <c r="D4" s="52" t="str">
        <f>IF(sonuc!$B$31&lt;&gt;"",sonuc!$B$31,"")</f>
        <v>Ümit Arçağ</v>
      </c>
      <c r="E4" s="35">
        <v>3</v>
      </c>
      <c r="F4" s="76" t="s">
        <v>13</v>
      </c>
      <c r="G4" s="36">
        <v>2</v>
      </c>
      <c r="H4" s="40"/>
      <c r="I4" s="77" t="s">
        <v>19</v>
      </c>
      <c r="J4" s="1" t="str">
        <f>IF(sonuc!$B$24&lt;&gt;"",sonuc!$B$24,"")</f>
        <v>ismail Atak</v>
      </c>
      <c r="K4" s="2" t="s">
        <v>13</v>
      </c>
      <c r="L4" s="4"/>
      <c r="M4" s="3" t="str">
        <f>IF(sonuc!$B$27&lt;&gt;"",sonuc!$B$27,"")</f>
        <v>Erdem Demir</v>
      </c>
      <c r="N4" s="35">
        <v>3</v>
      </c>
      <c r="O4" s="76" t="s">
        <v>13</v>
      </c>
      <c r="P4" s="36">
        <v>1</v>
      </c>
      <c r="T4" s="71"/>
    </row>
    <row r="5" spans="1:20" ht="15.95" customHeight="1">
      <c r="A5" s="79" t="s">
        <v>38</v>
      </c>
      <c r="B5" s="9" t="str">
        <f>IF(sonuc!$B$25&lt;&gt;"",sonuc!$B$25,"")</f>
        <v>Sadi Özkan</v>
      </c>
      <c r="C5" s="7" t="s">
        <v>13</v>
      </c>
      <c r="D5" s="34" t="str">
        <f>IF(sonuc!$B$30&lt;&gt;"",sonuc!$B$30,"")</f>
        <v xml:space="preserve">Selçuk Küçükazay    </v>
      </c>
      <c r="E5" s="5">
        <v>3</v>
      </c>
      <c r="F5" s="81" t="s">
        <v>13</v>
      </c>
      <c r="G5" s="6">
        <v>1</v>
      </c>
      <c r="H5" s="16"/>
      <c r="I5" s="82" t="s">
        <v>20</v>
      </c>
      <c r="J5" s="9" t="str">
        <f>IF(sonuc!$B$25&lt;&gt;"",sonuc!$B$25,"")</f>
        <v>Sadi Özkan</v>
      </c>
      <c r="K5" s="7" t="s">
        <v>13</v>
      </c>
      <c r="L5" s="11"/>
      <c r="M5" s="10" t="str">
        <f>IF(sonuc!$B$26&lt;&gt;"",sonuc!$B$26,"")</f>
        <v xml:space="preserve">Zihni Şimşek    </v>
      </c>
      <c r="N5" s="5">
        <v>2</v>
      </c>
      <c r="O5" s="81" t="s">
        <v>13</v>
      </c>
      <c r="P5" s="6">
        <v>3</v>
      </c>
      <c r="T5" s="71"/>
    </row>
    <row r="6" spans="1:20" ht="15.95" customHeight="1">
      <c r="A6" s="79" t="s">
        <v>39</v>
      </c>
      <c r="B6" s="9" t="str">
        <f>IF(sonuc!$B$26&lt;&gt;"",sonuc!$B$26,"")</f>
        <v xml:space="preserve">Zihni Şimşek    </v>
      </c>
      <c r="C6" s="7" t="s">
        <v>13</v>
      </c>
      <c r="D6" s="34" t="str">
        <f>IF(sonuc!$B$29&lt;&gt;"",sonuc!$B$29,"")</f>
        <v xml:space="preserve">Kenan Milli </v>
      </c>
      <c r="E6" s="5">
        <v>3</v>
      </c>
      <c r="F6" s="81" t="s">
        <v>13</v>
      </c>
      <c r="G6" s="6">
        <v>1</v>
      </c>
      <c r="H6" s="16"/>
      <c r="I6" s="82" t="s">
        <v>62</v>
      </c>
      <c r="J6" s="9" t="str">
        <f>IF(sonuc!$B$31&lt;&gt;"",sonuc!$B$31,"")</f>
        <v>Ümit Arçağ</v>
      </c>
      <c r="K6" s="7" t="s">
        <v>13</v>
      </c>
      <c r="L6" s="11"/>
      <c r="M6" s="10" t="str">
        <f>IF(sonuc!$B$30&lt;&gt;"",sonuc!$B$30,"")</f>
        <v xml:space="preserve">Selçuk Küçükazay    </v>
      </c>
      <c r="N6" s="5">
        <v>2</v>
      </c>
      <c r="O6" s="81" t="s">
        <v>13</v>
      </c>
      <c r="P6" s="6">
        <v>3</v>
      </c>
      <c r="T6" s="71"/>
    </row>
    <row r="7" spans="1:20" ht="15.95" customHeight="1" thickBot="1">
      <c r="A7" s="84" t="s">
        <v>40</v>
      </c>
      <c r="B7" s="43" t="str">
        <f>IF(sonuc!$B$27&lt;&gt;"",sonuc!$B$27,"")</f>
        <v>Erdem Demir</v>
      </c>
      <c r="C7" s="53" t="s">
        <v>13</v>
      </c>
      <c r="D7" s="54" t="str">
        <f>IF(sonuc!$B$28&lt;&gt;"",sonuc!$B$28,"")</f>
        <v>Mustafa Bayram</v>
      </c>
      <c r="E7" s="46">
        <v>1</v>
      </c>
      <c r="F7" s="86" t="s">
        <v>13</v>
      </c>
      <c r="G7" s="47">
        <v>3</v>
      </c>
      <c r="H7" s="48"/>
      <c r="I7" s="87" t="s">
        <v>46</v>
      </c>
      <c r="J7" s="43" t="str">
        <f>IF(sonuc!$B$28&lt;&gt;"",sonuc!$B$28,"")</f>
        <v>Mustafa Bayram</v>
      </c>
      <c r="K7" s="53" t="s">
        <v>13</v>
      </c>
      <c r="L7" s="55"/>
      <c r="M7" s="45" t="str">
        <f>IF(sonuc!$B$29&lt;&gt;"",sonuc!$B$29,"")</f>
        <v xml:space="preserve">Kenan Milli </v>
      </c>
      <c r="N7" s="46">
        <v>3</v>
      </c>
      <c r="O7" s="86" t="s">
        <v>13</v>
      </c>
      <c r="P7" s="47">
        <v>2</v>
      </c>
      <c r="T7" s="71"/>
    </row>
    <row r="8" spans="1:20" ht="15.95" customHeight="1" thickBot="1">
      <c r="A8" s="329" t="s">
        <v>14</v>
      </c>
      <c r="B8" s="330"/>
      <c r="C8" s="330"/>
      <c r="D8" s="330"/>
      <c r="E8" s="330"/>
      <c r="F8" s="330"/>
      <c r="G8" s="330"/>
      <c r="H8" s="89"/>
      <c r="I8" s="330" t="s">
        <v>23</v>
      </c>
      <c r="J8" s="330"/>
      <c r="K8" s="330"/>
      <c r="L8" s="330"/>
      <c r="M8" s="330"/>
      <c r="N8" s="330"/>
      <c r="O8" s="330"/>
      <c r="P8" s="331"/>
      <c r="T8" s="71"/>
    </row>
    <row r="9" spans="1:20" ht="15.95" customHeight="1">
      <c r="A9" s="90" t="s">
        <v>34</v>
      </c>
      <c r="B9" s="1" t="str">
        <f>IF(sonuc!$B$24&lt;&gt;"",sonuc!$B$24,"")</f>
        <v>ismail Atak</v>
      </c>
      <c r="C9" s="12" t="s">
        <v>13</v>
      </c>
      <c r="D9" s="3" t="str">
        <f>IF(sonuc!$B$30&lt;&gt;"",sonuc!$B$30,"")</f>
        <v xml:space="preserve">Selçuk Küçükazay    </v>
      </c>
      <c r="E9" s="35">
        <v>3</v>
      </c>
      <c r="F9" s="76" t="s">
        <v>13</v>
      </c>
      <c r="G9" s="36">
        <v>0</v>
      </c>
      <c r="H9" s="40"/>
      <c r="I9" s="77" t="s">
        <v>15</v>
      </c>
      <c r="J9" s="1" t="str">
        <f>IF(sonuc!$B$24&lt;&gt;"",sonuc!$B$24,"")</f>
        <v>ismail Atak</v>
      </c>
      <c r="K9" s="12" t="s">
        <v>13</v>
      </c>
      <c r="L9" s="13"/>
      <c r="M9" s="3" t="str">
        <f>IF(sonuc!$B$25&lt;&gt;"",sonuc!$B$25,"")</f>
        <v>Sadi Özkan</v>
      </c>
      <c r="N9" s="41">
        <v>3</v>
      </c>
      <c r="O9" s="76" t="s">
        <v>13</v>
      </c>
      <c r="P9" s="36">
        <v>1</v>
      </c>
      <c r="T9" s="71"/>
    </row>
    <row r="10" spans="1:20" ht="15.95" customHeight="1">
      <c r="A10" s="93" t="s">
        <v>35</v>
      </c>
      <c r="B10" s="9" t="str">
        <f>IF(sonuc!$B$25&lt;&gt;"",sonuc!$B$25,"")</f>
        <v>Sadi Özkan</v>
      </c>
      <c r="C10" s="14" t="s">
        <v>13</v>
      </c>
      <c r="D10" s="10" t="str">
        <f>IF(sonuc!$B$29&lt;&gt;"",sonuc!$B$29,"")</f>
        <v xml:space="preserve">Kenan Milli </v>
      </c>
      <c r="E10" s="5">
        <v>3</v>
      </c>
      <c r="F10" s="81" t="s">
        <v>13</v>
      </c>
      <c r="G10" s="6">
        <v>0</v>
      </c>
      <c r="H10" s="16"/>
      <c r="I10" s="82" t="s">
        <v>63</v>
      </c>
      <c r="J10" s="9" t="str">
        <f>IF(sonuc!$B$31&lt;&gt;"",sonuc!$B$31,"")</f>
        <v>Ümit Arçağ</v>
      </c>
      <c r="K10" s="14" t="s">
        <v>13</v>
      </c>
      <c r="L10" s="15"/>
      <c r="M10" s="10" t="str">
        <f>IF(sonuc!$B$29&lt;&gt;"",sonuc!$B$29,"")</f>
        <v xml:space="preserve">Kenan Milli </v>
      </c>
      <c r="N10" s="8">
        <v>3</v>
      </c>
      <c r="O10" s="81" t="s">
        <v>13</v>
      </c>
      <c r="P10" s="6">
        <v>0</v>
      </c>
      <c r="T10" s="71"/>
    </row>
    <row r="11" spans="1:20" ht="15.95" customHeight="1">
      <c r="A11" s="93" t="s">
        <v>36</v>
      </c>
      <c r="B11" s="9" t="str">
        <f>IF(sonuc!$B$26&lt;&gt;"",sonuc!$B$26,"")</f>
        <v xml:space="preserve">Zihni Şimşek    </v>
      </c>
      <c r="C11" s="14" t="s">
        <v>13</v>
      </c>
      <c r="D11" s="10" t="str">
        <f>IF(sonuc!$B$28&lt;&gt;"",sonuc!$B$28,"")</f>
        <v>Mustafa Bayram</v>
      </c>
      <c r="E11" s="5">
        <v>3</v>
      </c>
      <c r="F11" s="81" t="s">
        <v>13</v>
      </c>
      <c r="G11" s="6">
        <v>2</v>
      </c>
      <c r="H11" s="16"/>
      <c r="I11" s="96" t="s">
        <v>58</v>
      </c>
      <c r="J11" s="9" t="str">
        <f>IF(sonuc!$B$27&lt;&gt;"",sonuc!$B$27,"")</f>
        <v>Erdem Demir</v>
      </c>
      <c r="K11" s="14" t="s">
        <v>13</v>
      </c>
      <c r="L11" s="15"/>
      <c r="M11" s="10" t="str">
        <f>IF(sonuc!$B$26&lt;&gt;"",sonuc!$B$26,"")</f>
        <v xml:space="preserve">Zihni Şimşek    </v>
      </c>
      <c r="N11" s="8">
        <v>1</v>
      </c>
      <c r="O11" s="81" t="s">
        <v>13</v>
      </c>
      <c r="P11" s="6">
        <v>3</v>
      </c>
      <c r="T11" s="71"/>
    </row>
    <row r="12" spans="1:20" ht="15.95" customHeight="1" thickBot="1">
      <c r="A12" s="97" t="s">
        <v>47</v>
      </c>
      <c r="B12" s="43" t="str">
        <f>IF(sonuc!$B$27&lt;&gt;"",sonuc!$B$27,"")</f>
        <v>Erdem Demir</v>
      </c>
      <c r="C12" s="44" t="s">
        <v>13</v>
      </c>
      <c r="D12" s="45" t="str">
        <f>IF(sonuc!$B$31&lt;&gt;"",sonuc!$B$31,"")</f>
        <v>Ümit Arçağ</v>
      </c>
      <c r="E12" s="46">
        <v>3</v>
      </c>
      <c r="F12" s="86" t="s">
        <v>13</v>
      </c>
      <c r="G12" s="47">
        <v>2</v>
      </c>
      <c r="H12" s="48"/>
      <c r="I12" s="87" t="s">
        <v>64</v>
      </c>
      <c r="J12" s="43" t="str">
        <f>IF(sonuc!$B$30&lt;&gt;"",sonuc!$B$30,"")</f>
        <v xml:space="preserve">Selçuk Küçükazay    </v>
      </c>
      <c r="K12" s="44" t="s">
        <v>13</v>
      </c>
      <c r="L12" s="49"/>
      <c r="M12" s="45" t="str">
        <f>IF(sonuc!$B$28&lt;&gt;"",sonuc!$B$28,"")</f>
        <v>Mustafa Bayram</v>
      </c>
      <c r="N12" s="50">
        <v>3</v>
      </c>
      <c r="O12" s="86" t="s">
        <v>13</v>
      </c>
      <c r="P12" s="47">
        <v>1</v>
      </c>
      <c r="T12" s="71"/>
    </row>
    <row r="13" spans="1:20" s="100" customFormat="1" ht="15.95" customHeight="1" thickBot="1">
      <c r="A13" s="329" t="s">
        <v>16</v>
      </c>
      <c r="B13" s="330"/>
      <c r="C13" s="330"/>
      <c r="D13" s="330"/>
      <c r="E13" s="330"/>
      <c r="F13" s="330"/>
      <c r="G13" s="330"/>
      <c r="H13" s="89"/>
      <c r="I13" s="330" t="s">
        <v>60</v>
      </c>
      <c r="J13" s="330"/>
      <c r="K13" s="330"/>
      <c r="L13" s="330"/>
      <c r="M13" s="330"/>
      <c r="N13" s="330"/>
      <c r="O13" s="330"/>
      <c r="P13" s="331"/>
    </row>
    <row r="14" spans="1:20" s="100" customFormat="1" ht="15.95" customHeight="1">
      <c r="A14" s="90" t="s">
        <v>24</v>
      </c>
      <c r="B14" s="1" t="str">
        <f>IF(sonuc!$B$24&lt;&gt;"",sonuc!$B$24,"")</f>
        <v>ismail Atak</v>
      </c>
      <c r="C14" s="12" t="s">
        <v>13</v>
      </c>
      <c r="D14" s="3" t="str">
        <f>IF(sonuc!$B$29&lt;&gt;"",sonuc!$B$29,"")</f>
        <v xml:space="preserve">Kenan Milli </v>
      </c>
      <c r="E14" s="35">
        <v>1</v>
      </c>
      <c r="F14" s="76" t="s">
        <v>13</v>
      </c>
      <c r="G14" s="36">
        <v>3</v>
      </c>
      <c r="H14" s="40"/>
      <c r="I14" s="77" t="s">
        <v>17</v>
      </c>
      <c r="J14" s="1" t="str">
        <f>IF(sonuc!$B$24&lt;&gt;"",sonuc!$B$24,"")</f>
        <v>ismail Atak</v>
      </c>
      <c r="K14" s="12" t="s">
        <v>13</v>
      </c>
      <c r="L14" s="13"/>
      <c r="M14" s="3" t="str">
        <f>IF(sonuc!$B$26&lt;&gt;"",sonuc!$B$26,"")</f>
        <v xml:space="preserve">Zihni Şimşek    </v>
      </c>
      <c r="N14" s="35">
        <v>2</v>
      </c>
      <c r="O14" s="76" t="s">
        <v>13</v>
      </c>
      <c r="P14" s="36">
        <v>3</v>
      </c>
    </row>
    <row r="15" spans="1:20" s="100" customFormat="1" ht="15.95" customHeight="1">
      <c r="A15" s="93" t="s">
        <v>25</v>
      </c>
      <c r="B15" s="9" t="str">
        <f>IF(sonuc!$B$25&lt;&gt;"",sonuc!$B$25,"")</f>
        <v>Sadi Özkan</v>
      </c>
      <c r="C15" s="14" t="s">
        <v>13</v>
      </c>
      <c r="D15" s="10" t="str">
        <f>IF(sonuc!$B$28&lt;&gt;"",sonuc!$B$28,"")</f>
        <v>Mustafa Bayram</v>
      </c>
      <c r="E15" s="5">
        <v>3</v>
      </c>
      <c r="F15" s="81" t="s">
        <v>13</v>
      </c>
      <c r="G15" s="6">
        <v>2</v>
      </c>
      <c r="H15" s="16"/>
      <c r="I15" s="82" t="s">
        <v>22</v>
      </c>
      <c r="J15" s="9" t="str">
        <f>IF(sonuc!$B$25&lt;&gt;"",sonuc!$B$25,"")</f>
        <v>Sadi Özkan</v>
      </c>
      <c r="K15" s="14" t="s">
        <v>13</v>
      </c>
      <c r="L15" s="15"/>
      <c r="M15" s="10" t="str">
        <f>IF(sonuc!$B$27&lt;&gt;"",sonuc!$B$27,"")</f>
        <v>Erdem Demir</v>
      </c>
      <c r="N15" s="5">
        <v>3</v>
      </c>
      <c r="O15" s="81" t="s">
        <v>13</v>
      </c>
      <c r="P15" s="6">
        <v>1</v>
      </c>
    </row>
    <row r="16" spans="1:20" s="100" customFormat="1" ht="15.95" customHeight="1">
      <c r="A16" s="93" t="s">
        <v>44</v>
      </c>
      <c r="B16" s="9" t="str">
        <f>IF(sonuc!$B$26&lt;&gt;"",sonuc!$B$26,"")</f>
        <v xml:space="preserve">Zihni Şimşek    </v>
      </c>
      <c r="C16" s="14" t="s">
        <v>13</v>
      </c>
      <c r="D16" s="10" t="str">
        <f>IF(sonuc!$B$31&lt;&gt;"",sonuc!$B$31,"")</f>
        <v>Ümit Arçağ</v>
      </c>
      <c r="E16" s="5">
        <v>3</v>
      </c>
      <c r="F16" s="81" t="s">
        <v>13</v>
      </c>
      <c r="G16" s="6">
        <v>1</v>
      </c>
      <c r="H16" s="16"/>
      <c r="I16" s="82" t="s">
        <v>65</v>
      </c>
      <c r="J16" s="9" t="str">
        <f>IF(sonuc!$B$31&lt;&gt;"",sonuc!$B$31,"")</f>
        <v>Ümit Arçağ</v>
      </c>
      <c r="K16" s="14" t="s">
        <v>13</v>
      </c>
      <c r="L16" s="15"/>
      <c r="M16" s="10" t="str">
        <f>IF(sonuc!$B$28&lt;&gt;"",sonuc!$B$28,"")</f>
        <v>Mustafa Bayram</v>
      </c>
      <c r="N16" s="5">
        <v>0</v>
      </c>
      <c r="O16" s="81" t="s">
        <v>13</v>
      </c>
      <c r="P16" s="6">
        <v>3</v>
      </c>
    </row>
    <row r="17" spans="1:16" s="100" customFormat="1" ht="15.95" customHeight="1" thickBot="1">
      <c r="A17" s="97" t="s">
        <v>45</v>
      </c>
      <c r="B17" s="43" t="str">
        <f>IF(sonuc!$B$27&lt;&gt;"",sonuc!$B$27,"")</f>
        <v>Erdem Demir</v>
      </c>
      <c r="C17" s="44" t="s">
        <v>13</v>
      </c>
      <c r="D17" s="45" t="str">
        <f>IF(sonuc!$B$30&lt;&gt;"",sonuc!$B$30,"")</f>
        <v xml:space="preserve">Selçuk Küçükazay    </v>
      </c>
      <c r="E17" s="46">
        <v>3</v>
      </c>
      <c r="F17" s="86" t="s">
        <v>13</v>
      </c>
      <c r="G17" s="47">
        <v>2</v>
      </c>
      <c r="H17" s="48"/>
      <c r="I17" s="87" t="s">
        <v>66</v>
      </c>
      <c r="J17" s="43" t="str">
        <f>IF(sonuc!$B$30&lt;&gt;"",sonuc!$B$30,"")</f>
        <v xml:space="preserve">Selçuk Küçükazay    </v>
      </c>
      <c r="K17" s="44" t="s">
        <v>13</v>
      </c>
      <c r="L17" s="49"/>
      <c r="M17" s="45" t="str">
        <f>IF(sonuc!$B$29&lt;&gt;"",sonuc!$B$29,"")</f>
        <v xml:space="preserve">Kenan Milli </v>
      </c>
      <c r="N17" s="46">
        <v>2</v>
      </c>
      <c r="O17" s="86" t="s">
        <v>13</v>
      </c>
      <c r="P17" s="47">
        <v>3</v>
      </c>
    </row>
    <row r="18" spans="1:16" s="100" customFormat="1" ht="15.95" customHeight="1" thickBot="1">
      <c r="A18" s="329" t="s">
        <v>18</v>
      </c>
      <c r="B18" s="330"/>
      <c r="C18" s="330"/>
      <c r="D18" s="330"/>
      <c r="E18" s="330"/>
      <c r="F18" s="330"/>
      <c r="G18" s="330"/>
      <c r="H18" s="89"/>
      <c r="I18" s="330" t="s">
        <v>61</v>
      </c>
      <c r="J18" s="330"/>
      <c r="K18" s="330"/>
      <c r="L18" s="330"/>
      <c r="M18" s="330"/>
      <c r="N18" s="330"/>
      <c r="O18" s="330"/>
      <c r="P18" s="331"/>
    </row>
    <row r="19" spans="1:16" s="100" customFormat="1" ht="15.95" customHeight="1">
      <c r="A19" s="90" t="s">
        <v>21</v>
      </c>
      <c r="B19" s="1" t="str">
        <f>IF(sonuc!$B$24&lt;&gt;"",sonuc!$B$24,"")</f>
        <v>ismail Atak</v>
      </c>
      <c r="C19" s="12" t="s">
        <v>13</v>
      </c>
      <c r="D19" s="3" t="str">
        <f>IF(sonuc!$B$28&lt;&gt;"",sonuc!$B$28,"")</f>
        <v>Mustafa Bayram</v>
      </c>
      <c r="E19" s="35">
        <v>3</v>
      </c>
      <c r="F19" s="76" t="s">
        <v>13</v>
      </c>
      <c r="G19" s="36">
        <v>1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IF(sonuc!$B$25&lt;&gt;"",sonuc!$B$25,"")</f>
        <v>Sadi Özkan</v>
      </c>
      <c r="C20" s="14" t="s">
        <v>13</v>
      </c>
      <c r="D20" s="10" t="str">
        <f>IF(sonuc!$B$31&lt;&gt;"",sonuc!$B$31,"")</f>
        <v>Ümit Arçağ</v>
      </c>
      <c r="E20" s="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IF(sonuc!$B$26&lt;&gt;"",sonuc!$B$26,"")</f>
        <v xml:space="preserve">Zihni Şimşek    </v>
      </c>
      <c r="C21" s="14" t="s">
        <v>13</v>
      </c>
      <c r="D21" s="10" t="str">
        <f>IF(sonuc!$B$30&lt;&gt;"",sonuc!$B$30,"")</f>
        <v xml:space="preserve">Selçuk Küçükazay    </v>
      </c>
      <c r="E21" s="5">
        <v>3</v>
      </c>
      <c r="F21" s="81" t="s">
        <v>13</v>
      </c>
      <c r="G21" s="6">
        <v>1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IF(sonuc!$B$27&lt;&gt;"",sonuc!$B$27,"")</f>
        <v>Erdem Demir</v>
      </c>
      <c r="C22" s="44" t="s">
        <v>13</v>
      </c>
      <c r="D22" s="45" t="str">
        <f>IF(sonuc!$B$29&lt;&gt;"",sonuc!$B$29,"")</f>
        <v xml:space="preserve">Kenan Milli </v>
      </c>
      <c r="E22" s="46">
        <v>2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9" sqref="R19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4" t="s">
        <v>50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71"/>
    </row>
    <row r="2" spans="1:20" s="72" customFormat="1" ht="19.5" customHeight="1" thickBot="1">
      <c r="A2" s="325" t="str">
        <f>sonuc!A32</f>
        <v>Grup 3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71"/>
    </row>
    <row r="3" spans="1:20" s="72" customFormat="1" ht="15.95" customHeight="1" thickBot="1">
      <c r="A3" s="326" t="s">
        <v>12</v>
      </c>
      <c r="B3" s="327"/>
      <c r="C3" s="327"/>
      <c r="D3" s="327"/>
      <c r="E3" s="327"/>
      <c r="F3" s="327"/>
      <c r="G3" s="327"/>
      <c r="H3" s="73"/>
      <c r="I3" s="327" t="s">
        <v>59</v>
      </c>
      <c r="J3" s="327"/>
      <c r="K3" s="327"/>
      <c r="L3" s="327"/>
      <c r="M3" s="327"/>
      <c r="N3" s="327"/>
      <c r="O3" s="327"/>
      <c r="P3" s="328"/>
      <c r="Q3" s="71"/>
    </row>
    <row r="4" spans="1:20" ht="15.95" customHeight="1">
      <c r="A4" s="74" t="s">
        <v>37</v>
      </c>
      <c r="B4" s="1" t="str">
        <f>IF(sonuc!$B$34&lt;&gt;"",sonuc!$B$34,"")</f>
        <v>Mehmet Akın</v>
      </c>
      <c r="C4" s="2" t="s">
        <v>13</v>
      </c>
      <c r="D4" s="52" t="str">
        <f>IF(sonuc!$B$41&lt;&gt;"",sonuc!$B$41,"")</f>
        <v xml:space="preserve">Bekir Akyol </v>
      </c>
      <c r="E4" s="35"/>
      <c r="F4" s="76" t="s">
        <v>13</v>
      </c>
      <c r="G4" s="36"/>
      <c r="H4" s="40"/>
      <c r="I4" s="77" t="s">
        <v>19</v>
      </c>
      <c r="J4" s="1" t="str">
        <f>IF(sonuc!$B$34&lt;&gt;"",sonuc!$B$34,"")</f>
        <v>Mehmet Akın</v>
      </c>
      <c r="K4" s="2" t="s">
        <v>13</v>
      </c>
      <c r="L4" s="4"/>
      <c r="M4" s="3" t="str">
        <f>IF(sonuc!$B$37&lt;&gt;"",sonuc!$B$37,"")</f>
        <v xml:space="preserve">Halil Ibrahim Serbest </v>
      </c>
      <c r="N4" s="41">
        <v>0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IF(sonuc!$B$35&lt;&gt;"",sonuc!$B$35,"")</f>
        <v>Mustafa Yılmaz</v>
      </c>
      <c r="C5" s="7" t="s">
        <v>13</v>
      </c>
      <c r="D5" s="34" t="str">
        <f>IF(sonuc!$B$40&lt;&gt;"",sonuc!$B$40,"")</f>
        <v>Sadullah Şen</v>
      </c>
      <c r="E5" s="5">
        <v>3</v>
      </c>
      <c r="F5" s="81" t="s">
        <v>13</v>
      </c>
      <c r="G5" s="6">
        <v>0</v>
      </c>
      <c r="H5" s="16"/>
      <c r="I5" s="82" t="s">
        <v>20</v>
      </c>
      <c r="J5" s="9" t="str">
        <f>IF(sonuc!$B$35&lt;&gt;"",sonuc!$B$35,"")</f>
        <v>Mustafa Yılmaz</v>
      </c>
      <c r="K5" s="7" t="s">
        <v>13</v>
      </c>
      <c r="L5" s="11"/>
      <c r="M5" s="10" t="str">
        <f>IF(sonuc!$B$36&lt;&gt;"",sonuc!$B$36,"")</f>
        <v>Halit İbak</v>
      </c>
      <c r="N5" s="8">
        <v>1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IF(sonuc!$B$36&lt;&gt;"",sonuc!$B$36,"")</f>
        <v>Halit İbak</v>
      </c>
      <c r="C6" s="7" t="s">
        <v>13</v>
      </c>
      <c r="D6" s="34" t="str">
        <f>IF(sonuc!$B$39&lt;&gt;"",sonuc!$B$39,"")</f>
        <v>Cenk Kavak</v>
      </c>
      <c r="E6" s="5">
        <v>2</v>
      </c>
      <c r="F6" s="81" t="s">
        <v>13</v>
      </c>
      <c r="G6" s="6">
        <v>3</v>
      </c>
      <c r="H6" s="16"/>
      <c r="I6" s="82" t="s">
        <v>62</v>
      </c>
      <c r="J6" s="9" t="str">
        <f>IF(sonuc!$B$41&lt;&gt;"",sonuc!$B$41,"")</f>
        <v xml:space="preserve">Bekir Akyol </v>
      </c>
      <c r="K6" s="7" t="s">
        <v>13</v>
      </c>
      <c r="L6" s="11"/>
      <c r="M6" s="10" t="str">
        <f>IF(sonuc!$B$40&lt;&gt;"",sonuc!$B$40,"")</f>
        <v>Sadullah Şen</v>
      </c>
      <c r="N6" s="8">
        <v>0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IF(sonuc!$B$37&lt;&gt;"",sonuc!$B$37,"")</f>
        <v xml:space="preserve">Halil Ibrahim Serbest </v>
      </c>
      <c r="C7" s="53" t="s">
        <v>13</v>
      </c>
      <c r="D7" s="54" t="str">
        <f>IF(sonuc!$B$38&lt;&gt;"",sonuc!$B$38,"")</f>
        <v>Mustafa Özyar</v>
      </c>
      <c r="E7" s="46">
        <v>3</v>
      </c>
      <c r="F7" s="86" t="s">
        <v>13</v>
      </c>
      <c r="G7" s="47">
        <v>0</v>
      </c>
      <c r="H7" s="48"/>
      <c r="I7" s="87" t="s">
        <v>46</v>
      </c>
      <c r="J7" s="43" t="str">
        <f>IF(sonuc!$B$38&lt;&gt;"",sonuc!$B$38,"")</f>
        <v>Mustafa Özyar</v>
      </c>
      <c r="K7" s="53" t="s">
        <v>13</v>
      </c>
      <c r="L7" s="55"/>
      <c r="M7" s="45" t="str">
        <f>IF(sonuc!$B$39&lt;&gt;"",sonuc!$B$39,"")</f>
        <v>Cenk Kavak</v>
      </c>
      <c r="N7" s="50">
        <v>3</v>
      </c>
      <c r="O7" s="86" t="s">
        <v>13</v>
      </c>
      <c r="P7" s="51">
        <v>2</v>
      </c>
      <c r="T7" s="71"/>
    </row>
    <row r="8" spans="1:20" ht="15.95" customHeight="1" thickBot="1">
      <c r="A8" s="329" t="s">
        <v>14</v>
      </c>
      <c r="B8" s="330"/>
      <c r="C8" s="330"/>
      <c r="D8" s="330"/>
      <c r="E8" s="330"/>
      <c r="F8" s="330"/>
      <c r="G8" s="330"/>
      <c r="H8" s="89"/>
      <c r="I8" s="330" t="s">
        <v>23</v>
      </c>
      <c r="J8" s="330"/>
      <c r="K8" s="330"/>
      <c r="L8" s="330"/>
      <c r="M8" s="330"/>
      <c r="N8" s="330"/>
      <c r="O8" s="330"/>
      <c r="P8" s="331"/>
      <c r="T8" s="71"/>
    </row>
    <row r="9" spans="1:20" ht="15.95" customHeight="1">
      <c r="A9" s="90" t="s">
        <v>34</v>
      </c>
      <c r="B9" s="1" t="str">
        <f>IF(sonuc!$B$34&lt;&gt;"",sonuc!$B$34,"")</f>
        <v>Mehmet Akın</v>
      </c>
      <c r="C9" s="12" t="s">
        <v>13</v>
      </c>
      <c r="D9" s="3" t="str">
        <f>IF(sonuc!$B$40&lt;&gt;"",sonuc!$B$40,"")</f>
        <v>Sadullah Şen</v>
      </c>
      <c r="E9" s="35">
        <v>0</v>
      </c>
      <c r="F9" s="76" t="s">
        <v>13</v>
      </c>
      <c r="G9" s="36">
        <v>3</v>
      </c>
      <c r="H9" s="40"/>
      <c r="I9" s="77" t="s">
        <v>15</v>
      </c>
      <c r="J9" s="1" t="str">
        <f>IF(sonuc!$B$34&lt;&gt;"",sonuc!$B$34,"")</f>
        <v>Mehmet Akın</v>
      </c>
      <c r="K9" s="12" t="s">
        <v>13</v>
      </c>
      <c r="L9" s="13"/>
      <c r="M9" s="3" t="str">
        <f>IF(sonuc!$B$35&lt;&gt;"",sonuc!$B$35,"")</f>
        <v>Mustafa Yılmaz</v>
      </c>
      <c r="N9" s="41">
        <v>0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IF(sonuc!$B$35&lt;&gt;"",sonuc!$B$35,"")</f>
        <v>Mustafa Yılmaz</v>
      </c>
      <c r="C10" s="14" t="s">
        <v>13</v>
      </c>
      <c r="D10" s="10" t="str">
        <f>IF(sonuc!$B$39&lt;&gt;"",sonuc!$B$39,"")</f>
        <v>Cenk Kavak</v>
      </c>
      <c r="E10" s="5">
        <v>3</v>
      </c>
      <c r="F10" s="81" t="s">
        <v>13</v>
      </c>
      <c r="G10" s="6">
        <v>0</v>
      </c>
      <c r="H10" s="16"/>
      <c r="I10" s="82" t="s">
        <v>63</v>
      </c>
      <c r="J10" s="9" t="str">
        <f>IF(sonuc!$B$41&lt;&gt;"",sonuc!$B$41,"")</f>
        <v xml:space="preserve">Bekir Akyol </v>
      </c>
      <c r="K10" s="14" t="s">
        <v>13</v>
      </c>
      <c r="L10" s="15"/>
      <c r="M10" s="10" t="str">
        <f>IF(sonuc!$B$39&lt;&gt;"",sonuc!$B$39,"")</f>
        <v>Cenk Kavak</v>
      </c>
      <c r="N10" s="8">
        <v>0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IF(sonuc!$B$36&lt;&gt;"",sonuc!$B$36,"")</f>
        <v>Halit İbak</v>
      </c>
      <c r="C11" s="14" t="s">
        <v>13</v>
      </c>
      <c r="D11" s="10" t="str">
        <f>IF(sonuc!$B$38&lt;&gt;"",sonuc!$B$38,"")</f>
        <v>Mustafa Özyar</v>
      </c>
      <c r="E11" s="5">
        <v>0</v>
      </c>
      <c r="F11" s="81" t="s">
        <v>13</v>
      </c>
      <c r="G11" s="6">
        <v>3</v>
      </c>
      <c r="H11" s="16"/>
      <c r="I11" s="96" t="s">
        <v>58</v>
      </c>
      <c r="J11" s="9" t="str">
        <f>IF(sonuc!$B$37&lt;&gt;"",sonuc!$B$37,"")</f>
        <v xml:space="preserve">Halil Ibrahim Serbest </v>
      </c>
      <c r="K11" s="14" t="s">
        <v>13</v>
      </c>
      <c r="L11" s="15"/>
      <c r="M11" s="10" t="str">
        <f>IF(sonuc!$B$36&lt;&gt;"",sonuc!$B$36,"")</f>
        <v>Halit İbak</v>
      </c>
      <c r="N11" s="8">
        <v>3</v>
      </c>
      <c r="O11" s="81" t="s">
        <v>13</v>
      </c>
      <c r="P11" s="17">
        <v>0</v>
      </c>
      <c r="T11" s="71"/>
    </row>
    <row r="12" spans="1:20" ht="15.95" customHeight="1" thickBot="1">
      <c r="A12" s="97" t="s">
        <v>47</v>
      </c>
      <c r="B12" s="43" t="str">
        <f>IF(sonuc!$B$37&lt;&gt;"",sonuc!$B$37,"")</f>
        <v xml:space="preserve">Halil Ibrahim Serbest </v>
      </c>
      <c r="C12" s="44" t="s">
        <v>13</v>
      </c>
      <c r="D12" s="45" t="str">
        <f>IF(sonuc!$B$41&lt;&gt;"",sonuc!$B$41,"")</f>
        <v xml:space="preserve">Bekir Akyol </v>
      </c>
      <c r="E12" s="46">
        <v>3</v>
      </c>
      <c r="F12" s="86" t="s">
        <v>13</v>
      </c>
      <c r="G12" s="47">
        <v>0</v>
      </c>
      <c r="H12" s="48"/>
      <c r="I12" s="87" t="s">
        <v>64</v>
      </c>
      <c r="J12" s="43" t="str">
        <f>IF(sonuc!$B$40&lt;&gt;"",sonuc!$B$40,"")</f>
        <v>Sadullah Şen</v>
      </c>
      <c r="K12" s="44" t="s">
        <v>13</v>
      </c>
      <c r="L12" s="49"/>
      <c r="M12" s="45" t="str">
        <f>IF(sonuc!$B$38&lt;&gt;"",sonuc!$B$38,"")</f>
        <v>Mustafa Özyar</v>
      </c>
      <c r="N12" s="50">
        <v>2</v>
      </c>
      <c r="O12" s="86" t="s">
        <v>13</v>
      </c>
      <c r="P12" s="51">
        <v>3</v>
      </c>
      <c r="T12" s="71"/>
    </row>
    <row r="13" spans="1:20" s="100" customFormat="1" ht="15.95" customHeight="1" thickBot="1">
      <c r="A13" s="329" t="s">
        <v>16</v>
      </c>
      <c r="B13" s="330"/>
      <c r="C13" s="330"/>
      <c r="D13" s="330"/>
      <c r="E13" s="330"/>
      <c r="F13" s="330"/>
      <c r="G13" s="330"/>
      <c r="H13" s="89"/>
      <c r="I13" s="330" t="s">
        <v>60</v>
      </c>
      <c r="J13" s="330"/>
      <c r="K13" s="330"/>
      <c r="L13" s="330"/>
      <c r="M13" s="330"/>
      <c r="N13" s="330"/>
      <c r="O13" s="330"/>
      <c r="P13" s="331"/>
    </row>
    <row r="14" spans="1:20" s="100" customFormat="1" ht="15.95" customHeight="1">
      <c r="A14" s="90" t="s">
        <v>24</v>
      </c>
      <c r="B14" s="1" t="str">
        <f>IF(sonuc!$B$34&lt;&gt;"",sonuc!$B$34,"")</f>
        <v>Mehmet Akın</v>
      </c>
      <c r="C14" s="12" t="s">
        <v>13</v>
      </c>
      <c r="D14" s="3" t="str">
        <f>IF(sonuc!$B$39&lt;&gt;"",sonuc!$B$39,"")</f>
        <v>Cenk Kavak</v>
      </c>
      <c r="E14" s="35">
        <v>0</v>
      </c>
      <c r="F14" s="76" t="s">
        <v>13</v>
      </c>
      <c r="G14" s="36">
        <v>3</v>
      </c>
      <c r="H14" s="40"/>
      <c r="I14" s="77" t="s">
        <v>17</v>
      </c>
      <c r="J14" s="1" t="str">
        <f>IF(sonuc!$B$34&lt;&gt;"",sonuc!$B$34,"")</f>
        <v>Mehmet Akın</v>
      </c>
      <c r="K14" s="12" t="s">
        <v>13</v>
      </c>
      <c r="L14" s="13"/>
      <c r="M14" s="3" t="str">
        <f>IF(sonuc!$B$36&lt;&gt;"",sonuc!$B$36,"")</f>
        <v>Halit İbak</v>
      </c>
      <c r="N14" s="41">
        <v>0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IF(sonuc!$B$35&lt;&gt;"",sonuc!$B$35,"")</f>
        <v>Mustafa Yılmaz</v>
      </c>
      <c r="C15" s="14" t="s">
        <v>13</v>
      </c>
      <c r="D15" s="10" t="str">
        <f>IF(sonuc!$B$38&lt;&gt;"",sonuc!$B$38,"")</f>
        <v>Mustafa Özyar</v>
      </c>
      <c r="E15" s="5">
        <v>2</v>
      </c>
      <c r="F15" s="81" t="s">
        <v>13</v>
      </c>
      <c r="G15" s="6">
        <v>3</v>
      </c>
      <c r="H15" s="16"/>
      <c r="I15" s="82" t="s">
        <v>22</v>
      </c>
      <c r="J15" s="9" t="str">
        <f>IF(sonuc!$B$35&lt;&gt;"",sonuc!$B$35,"")</f>
        <v>Mustafa Yılmaz</v>
      </c>
      <c r="K15" s="14" t="s">
        <v>13</v>
      </c>
      <c r="L15" s="15"/>
      <c r="M15" s="10" t="str">
        <f>IF(sonuc!$B$37&lt;&gt;"",sonuc!$B$37,"")</f>
        <v xml:space="preserve">Halil Ibrahim Serbest </v>
      </c>
      <c r="N15" s="8">
        <v>0</v>
      </c>
      <c r="O15" s="81" t="s">
        <v>13</v>
      </c>
      <c r="P15" s="17">
        <v>3</v>
      </c>
    </row>
    <row r="16" spans="1:20" s="100" customFormat="1" ht="15.95" customHeight="1">
      <c r="A16" s="93" t="s">
        <v>44</v>
      </c>
      <c r="B16" s="9" t="str">
        <f>IF(sonuc!$B$36&lt;&gt;"",sonuc!$B$36,"")</f>
        <v>Halit İbak</v>
      </c>
      <c r="C16" s="14" t="s">
        <v>13</v>
      </c>
      <c r="D16" s="10" t="str">
        <f>IF(sonuc!$B$41&lt;&gt;"",sonuc!$B$41,"")</f>
        <v xml:space="preserve">Bekir Akyol </v>
      </c>
      <c r="E16" s="5">
        <v>3</v>
      </c>
      <c r="F16" s="81" t="s">
        <v>13</v>
      </c>
      <c r="G16" s="6">
        <v>0</v>
      </c>
      <c r="H16" s="16"/>
      <c r="I16" s="82" t="s">
        <v>65</v>
      </c>
      <c r="J16" s="9" t="str">
        <f>IF(sonuc!$B$41&lt;&gt;"",sonuc!$B$41,"")</f>
        <v xml:space="preserve">Bekir Akyol </v>
      </c>
      <c r="K16" s="14" t="s">
        <v>13</v>
      </c>
      <c r="L16" s="15"/>
      <c r="M16" s="10" t="str">
        <f>IF(sonuc!$B$38&lt;&gt;"",sonuc!$B$38,"")</f>
        <v>Mustafa Özyar</v>
      </c>
      <c r="N16" s="8">
        <v>0</v>
      </c>
      <c r="O16" s="81" t="s">
        <v>13</v>
      </c>
      <c r="P16" s="17">
        <v>3</v>
      </c>
    </row>
    <row r="17" spans="1:16" s="100" customFormat="1" ht="15.95" customHeight="1" thickBot="1">
      <c r="A17" s="97" t="s">
        <v>45</v>
      </c>
      <c r="B17" s="43" t="str">
        <f>IF(sonuc!$B$37&lt;&gt;"",sonuc!$B$37,"")</f>
        <v xml:space="preserve">Halil Ibrahim Serbest </v>
      </c>
      <c r="C17" s="44" t="s">
        <v>13</v>
      </c>
      <c r="D17" s="45" t="str">
        <f>IF(sonuc!$B$40&lt;&gt;"",sonuc!$B$40,"")</f>
        <v>Sadullah Şen</v>
      </c>
      <c r="E17" s="46">
        <v>2</v>
      </c>
      <c r="F17" s="86" t="s">
        <v>13</v>
      </c>
      <c r="G17" s="47">
        <v>3</v>
      </c>
      <c r="H17" s="48"/>
      <c r="I17" s="87" t="s">
        <v>66</v>
      </c>
      <c r="J17" s="43" t="str">
        <f>IF(sonuc!$B$40&lt;&gt;"",sonuc!$B$40,"")</f>
        <v>Sadullah Şen</v>
      </c>
      <c r="K17" s="44" t="s">
        <v>13</v>
      </c>
      <c r="L17" s="49"/>
      <c r="M17" s="45" t="str">
        <f>IF(sonuc!$B$39&lt;&gt;"",sonuc!$B$39,"")</f>
        <v>Cenk Kavak</v>
      </c>
      <c r="N17" s="50">
        <v>3</v>
      </c>
      <c r="O17" s="86" t="s">
        <v>13</v>
      </c>
      <c r="P17" s="51">
        <v>0</v>
      </c>
    </row>
    <row r="18" spans="1:16" s="100" customFormat="1" ht="15.95" customHeight="1" thickBot="1">
      <c r="A18" s="329" t="s">
        <v>18</v>
      </c>
      <c r="B18" s="330"/>
      <c r="C18" s="330"/>
      <c r="D18" s="330"/>
      <c r="E18" s="330"/>
      <c r="F18" s="330"/>
      <c r="G18" s="330"/>
      <c r="H18" s="89"/>
      <c r="I18" s="330" t="s">
        <v>61</v>
      </c>
      <c r="J18" s="330"/>
      <c r="K18" s="330"/>
      <c r="L18" s="330"/>
      <c r="M18" s="330"/>
      <c r="N18" s="330"/>
      <c r="O18" s="330"/>
      <c r="P18" s="331"/>
    </row>
    <row r="19" spans="1:16" s="100" customFormat="1" ht="15.95" customHeight="1">
      <c r="A19" s="90" t="s">
        <v>21</v>
      </c>
      <c r="B19" s="1" t="str">
        <f>IF(sonuc!$B$34&lt;&gt;"",sonuc!$B$34,"")</f>
        <v>Mehmet Akın</v>
      </c>
      <c r="C19" s="12" t="s">
        <v>13</v>
      </c>
      <c r="D19" s="3" t="str">
        <f>IF(sonuc!$B$38&lt;&gt;"",sonuc!$B$38,"")</f>
        <v>Mustafa Özyar</v>
      </c>
      <c r="E19" s="35">
        <v>0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IF(sonuc!$B$35&lt;&gt;"",sonuc!$B$35,"")</f>
        <v>Mustafa Yılmaz</v>
      </c>
      <c r="C20" s="14" t="s">
        <v>13</v>
      </c>
      <c r="D20" s="10" t="str">
        <f>IF(sonuc!$B$41&lt;&gt;"",sonuc!$B$41,"")</f>
        <v xml:space="preserve">Bekir Akyol </v>
      </c>
      <c r="E20" s="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IF(sonuc!$B$36&lt;&gt;"",sonuc!$B$36,"")</f>
        <v>Halit İbak</v>
      </c>
      <c r="C21" s="14" t="s">
        <v>13</v>
      </c>
      <c r="D21" s="10" t="str">
        <f>IF(sonuc!$B$40&lt;&gt;"",sonuc!$B$40,"")</f>
        <v>Sadullah Şen</v>
      </c>
      <c r="E21" s="5">
        <v>3</v>
      </c>
      <c r="F21" s="81" t="s">
        <v>13</v>
      </c>
      <c r="G21" s="6">
        <v>1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IF(sonuc!$B$37&lt;&gt;"",sonuc!$B$37,"")</f>
        <v xml:space="preserve">Halil Ibrahim Serbest </v>
      </c>
      <c r="C22" s="44" t="s">
        <v>13</v>
      </c>
      <c r="D22" s="45" t="str">
        <f>IF(sonuc!$B$39&lt;&gt;"",sonuc!$B$39,"")</f>
        <v>Cenk Kavak</v>
      </c>
      <c r="E22" s="46">
        <v>3</v>
      </c>
      <c r="F22" s="86" t="s">
        <v>13</v>
      </c>
      <c r="G22" s="47">
        <v>0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E26" sqref="E26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18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8.7109375" style="71" bestFit="1" customWidth="1"/>
    <col min="11" max="11" width="0.85546875" style="71" customWidth="1"/>
    <col min="12" max="12" width="1.7109375" style="71" customWidth="1"/>
    <col min="13" max="13" width="18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4" t="s">
        <v>50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71"/>
    </row>
    <row r="2" spans="1:20" s="72" customFormat="1" ht="19.5" customHeight="1" thickBot="1">
      <c r="A2" s="325" t="str">
        <f>sonuc!A42</f>
        <v>Grup 4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71"/>
    </row>
    <row r="3" spans="1:20" s="72" customFormat="1" ht="15.95" customHeight="1" thickBot="1">
      <c r="A3" s="326" t="s">
        <v>12</v>
      </c>
      <c r="B3" s="327"/>
      <c r="C3" s="327"/>
      <c r="D3" s="327"/>
      <c r="E3" s="327"/>
      <c r="F3" s="327"/>
      <c r="G3" s="327"/>
      <c r="H3" s="73"/>
      <c r="I3" s="327" t="s">
        <v>59</v>
      </c>
      <c r="J3" s="327"/>
      <c r="K3" s="327"/>
      <c r="L3" s="327"/>
      <c r="M3" s="327"/>
      <c r="N3" s="327"/>
      <c r="O3" s="327"/>
      <c r="P3" s="328"/>
      <c r="Q3" s="71"/>
    </row>
    <row r="4" spans="1:20" ht="15.95" customHeight="1">
      <c r="A4" s="74" t="s">
        <v>37</v>
      </c>
      <c r="B4" s="1" t="str">
        <f>IF(sonuc!$B$44&lt;&gt;"",sonuc!$B$44,"")</f>
        <v>Halit Döneray</v>
      </c>
      <c r="C4" s="2" t="s">
        <v>13</v>
      </c>
      <c r="D4" s="52" t="str">
        <f>IF(sonuc!$B$51&lt;&gt;"",sonuc!$B$51,"")</f>
        <v>Korkut Usta</v>
      </c>
      <c r="E4" s="35">
        <v>3</v>
      </c>
      <c r="F4" s="76" t="s">
        <v>13</v>
      </c>
      <c r="G4" s="36">
        <v>2</v>
      </c>
      <c r="H4" s="40"/>
      <c r="I4" s="77" t="s">
        <v>19</v>
      </c>
      <c r="J4" s="1" t="str">
        <f>IF(sonuc!$B$44&lt;&gt;"",sonuc!$B$44,"")</f>
        <v>Halit Döneray</v>
      </c>
      <c r="K4" s="2" t="s">
        <v>13</v>
      </c>
      <c r="L4" s="4"/>
      <c r="M4" s="3" t="str">
        <f>IF(sonuc!$B$47&lt;&gt;"",sonuc!$B$47,"")</f>
        <v xml:space="preserve">Mustafa Kumdakcı </v>
      </c>
      <c r="N4" s="41">
        <v>3</v>
      </c>
      <c r="O4" s="76" t="s">
        <v>13</v>
      </c>
      <c r="P4" s="42">
        <v>0</v>
      </c>
      <c r="T4" s="71"/>
    </row>
    <row r="5" spans="1:20" ht="15.95" customHeight="1">
      <c r="A5" s="79" t="s">
        <v>38</v>
      </c>
      <c r="B5" s="9" t="str">
        <f>IF(sonuc!$B$45&lt;&gt;"",sonuc!$B$45,"")</f>
        <v>Duran Okur</v>
      </c>
      <c r="C5" s="7" t="s">
        <v>13</v>
      </c>
      <c r="D5" s="34" t="str">
        <f>IF(sonuc!$B$50&lt;&gt;"",sonuc!$B$50,"")</f>
        <v>Berke Çelik</v>
      </c>
      <c r="E5" s="5">
        <v>0</v>
      </c>
      <c r="F5" s="81" t="s">
        <v>13</v>
      </c>
      <c r="G5" s="6">
        <v>3</v>
      </c>
      <c r="H5" s="16"/>
      <c r="I5" s="82" t="s">
        <v>20</v>
      </c>
      <c r="J5" s="9" t="str">
        <f>IF(sonuc!$B$45&lt;&gt;"",sonuc!$B$45,"")</f>
        <v>Duran Okur</v>
      </c>
      <c r="K5" s="7" t="s">
        <v>13</v>
      </c>
      <c r="L5" s="11"/>
      <c r="M5" s="10" t="str">
        <f>IF(sonuc!$B$46&lt;&gt;"",sonuc!$B$46,"")</f>
        <v>Arif Ercanik</v>
      </c>
      <c r="N5" s="8">
        <v>1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IF(sonuc!$B$46&lt;&gt;"",sonuc!$B$46,"")</f>
        <v>Arif Ercanik</v>
      </c>
      <c r="C6" s="7" t="s">
        <v>13</v>
      </c>
      <c r="D6" s="34" t="str">
        <f>IF(sonuc!$B$49&lt;&gt;"",sonuc!$B$49,"")</f>
        <v>Habib Yıldız</v>
      </c>
      <c r="E6" s="5">
        <v>2</v>
      </c>
      <c r="F6" s="81" t="s">
        <v>13</v>
      </c>
      <c r="G6" s="6">
        <v>3</v>
      </c>
      <c r="H6" s="16"/>
      <c r="I6" s="82" t="s">
        <v>62</v>
      </c>
      <c r="J6" s="9" t="str">
        <f>IF(sonuc!$B$51&lt;&gt;"",sonuc!$B$51,"")</f>
        <v>Korkut Usta</v>
      </c>
      <c r="K6" s="7" t="s">
        <v>13</v>
      </c>
      <c r="L6" s="11"/>
      <c r="M6" s="10" t="str">
        <f>IF(sonuc!$B$50&lt;&gt;"",sonuc!$B$50,"")</f>
        <v>Berke Çelik</v>
      </c>
      <c r="N6" s="8">
        <v>1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IF(sonuc!$B$47&lt;&gt;"",sonuc!$B$47,"")</f>
        <v xml:space="preserve">Mustafa Kumdakcı </v>
      </c>
      <c r="C7" s="53" t="s">
        <v>13</v>
      </c>
      <c r="D7" s="54" t="str">
        <f>IF(sonuc!$B$48&lt;&gt;"",sonuc!$B$48,"")</f>
        <v>Andres Flores</v>
      </c>
      <c r="E7" s="46">
        <v>3</v>
      </c>
      <c r="F7" s="86" t="s">
        <v>13</v>
      </c>
      <c r="G7" s="47">
        <v>0</v>
      </c>
      <c r="H7" s="48"/>
      <c r="I7" s="87" t="s">
        <v>46</v>
      </c>
      <c r="J7" s="43" t="str">
        <f>IF(sonuc!$B$48&lt;&gt;"",sonuc!$B$48,"")</f>
        <v>Andres Flores</v>
      </c>
      <c r="K7" s="53" t="s">
        <v>13</v>
      </c>
      <c r="L7" s="55"/>
      <c r="M7" s="45" t="str">
        <f>IF(sonuc!$B$49&lt;&gt;"",sonuc!$B$49,"")</f>
        <v>Habib Yıldız</v>
      </c>
      <c r="N7" s="50">
        <v>0</v>
      </c>
      <c r="O7" s="86" t="s">
        <v>13</v>
      </c>
      <c r="P7" s="51">
        <v>3</v>
      </c>
      <c r="T7" s="71"/>
    </row>
    <row r="8" spans="1:20" ht="15.95" customHeight="1" thickBot="1">
      <c r="A8" s="329" t="s">
        <v>14</v>
      </c>
      <c r="B8" s="330"/>
      <c r="C8" s="330"/>
      <c r="D8" s="330"/>
      <c r="E8" s="330"/>
      <c r="F8" s="330"/>
      <c r="G8" s="330"/>
      <c r="H8" s="89"/>
      <c r="I8" s="330" t="s">
        <v>23</v>
      </c>
      <c r="J8" s="330"/>
      <c r="K8" s="330"/>
      <c r="L8" s="330"/>
      <c r="M8" s="330"/>
      <c r="N8" s="330"/>
      <c r="O8" s="330"/>
      <c r="P8" s="331"/>
      <c r="T8" s="71"/>
    </row>
    <row r="9" spans="1:20" ht="15.95" customHeight="1">
      <c r="A9" s="90" t="s">
        <v>34</v>
      </c>
      <c r="B9" s="1" t="str">
        <f>IF(sonuc!$B$44&lt;&gt;"",sonuc!$B$44,"")</f>
        <v>Halit Döneray</v>
      </c>
      <c r="C9" s="12" t="s">
        <v>13</v>
      </c>
      <c r="D9" s="3" t="str">
        <f>IF(sonuc!$B$50&lt;&gt;"",sonuc!$B$50,"")</f>
        <v>Berke Çelik</v>
      </c>
      <c r="E9" s="35">
        <v>2</v>
      </c>
      <c r="F9" s="76"/>
      <c r="G9" s="36">
        <v>3</v>
      </c>
      <c r="H9" s="40"/>
      <c r="I9" s="77" t="s">
        <v>15</v>
      </c>
      <c r="J9" s="1" t="str">
        <f>IF(sonuc!$B$44&lt;&gt;"",sonuc!$B$44,"")</f>
        <v>Halit Döneray</v>
      </c>
      <c r="K9" s="12" t="s">
        <v>13</v>
      </c>
      <c r="L9" s="13"/>
      <c r="M9" s="3" t="str">
        <f>IF(sonuc!$B$45&lt;&gt;"",sonuc!$B$45,"")</f>
        <v>Duran Okur</v>
      </c>
      <c r="N9" s="41">
        <v>3</v>
      </c>
      <c r="O9" s="76" t="s">
        <v>13</v>
      </c>
      <c r="P9" s="42">
        <v>2</v>
      </c>
      <c r="T9" s="71"/>
    </row>
    <row r="10" spans="1:20" ht="15.95" customHeight="1">
      <c r="A10" s="93" t="s">
        <v>35</v>
      </c>
      <c r="B10" s="9" t="str">
        <f>IF(sonuc!$B$45&lt;&gt;"",sonuc!$B$45,"")</f>
        <v>Duran Okur</v>
      </c>
      <c r="C10" s="14" t="s">
        <v>13</v>
      </c>
      <c r="D10" s="10" t="str">
        <f>IF(sonuc!$B$49&lt;&gt;"",sonuc!$B$49,"")</f>
        <v>Habib Yıldız</v>
      </c>
      <c r="E10" s="5">
        <v>0</v>
      </c>
      <c r="F10" s="81" t="s">
        <v>13</v>
      </c>
      <c r="G10" s="6">
        <v>3</v>
      </c>
      <c r="H10" s="16"/>
      <c r="I10" s="82" t="s">
        <v>63</v>
      </c>
      <c r="J10" s="9" t="str">
        <f>IF(sonuc!$B$51&lt;&gt;"",sonuc!$B$51,"")</f>
        <v>Korkut Usta</v>
      </c>
      <c r="K10" s="14" t="s">
        <v>13</v>
      </c>
      <c r="L10" s="15"/>
      <c r="M10" s="10" t="str">
        <f>IF(sonuc!$B$49&lt;&gt;"",sonuc!$B$49,"")</f>
        <v>Habib Yıldız</v>
      </c>
      <c r="N10" s="8">
        <v>2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IF(sonuc!$B$46&lt;&gt;"",sonuc!$B$46,"")</f>
        <v>Arif Ercanik</v>
      </c>
      <c r="C11" s="14" t="s">
        <v>13</v>
      </c>
      <c r="D11" s="10" t="str">
        <f>IF(sonuc!$B$48&lt;&gt;"",sonuc!$B$48,"")</f>
        <v>Andres Flores</v>
      </c>
      <c r="E11" s="5">
        <v>3</v>
      </c>
      <c r="F11" s="81" t="s">
        <v>13</v>
      </c>
      <c r="G11" s="6">
        <v>0</v>
      </c>
      <c r="H11" s="16"/>
      <c r="I11" s="96" t="s">
        <v>58</v>
      </c>
      <c r="J11" s="9" t="str">
        <f>IF(sonuc!$B$47&lt;&gt;"",sonuc!$B$47,"")</f>
        <v xml:space="preserve">Mustafa Kumdakcı </v>
      </c>
      <c r="K11" s="14" t="s">
        <v>13</v>
      </c>
      <c r="L11" s="15"/>
      <c r="M11" s="10" t="str">
        <f>IF(sonuc!$B$46&lt;&gt;"",sonuc!$B$46,"")</f>
        <v>Arif Ercanik</v>
      </c>
      <c r="N11" s="8">
        <v>0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IF(sonuc!$B$47&lt;&gt;"",sonuc!$B$47,"")</f>
        <v xml:space="preserve">Mustafa Kumdakcı </v>
      </c>
      <c r="C12" s="44" t="s">
        <v>13</v>
      </c>
      <c r="D12" s="45" t="str">
        <f>IF(sonuc!$B$51&lt;&gt;"",sonuc!$B$51,"")</f>
        <v>Korkut Usta</v>
      </c>
      <c r="E12" s="46">
        <v>0</v>
      </c>
      <c r="F12" s="86" t="s">
        <v>13</v>
      </c>
      <c r="G12" s="47">
        <v>3</v>
      </c>
      <c r="H12" s="48"/>
      <c r="I12" s="87" t="s">
        <v>64</v>
      </c>
      <c r="J12" s="43" t="str">
        <f>IF(sonuc!$B$50&lt;&gt;"",sonuc!$B$50,"")</f>
        <v>Berke Çelik</v>
      </c>
      <c r="K12" s="44" t="s">
        <v>13</v>
      </c>
      <c r="L12" s="49"/>
      <c r="M12" s="45" t="str">
        <f>IF(sonuc!$B$48&lt;&gt;"",sonuc!$B$48,"")</f>
        <v>Andres Flores</v>
      </c>
      <c r="N12" s="50">
        <v>3</v>
      </c>
      <c r="O12" s="86" t="s">
        <v>13</v>
      </c>
      <c r="P12" s="51">
        <v>0</v>
      </c>
      <c r="T12" s="71"/>
    </row>
    <row r="13" spans="1:20" s="100" customFormat="1" ht="15.95" customHeight="1" thickBot="1">
      <c r="A13" s="329" t="s">
        <v>16</v>
      </c>
      <c r="B13" s="330"/>
      <c r="C13" s="330"/>
      <c r="D13" s="330"/>
      <c r="E13" s="330"/>
      <c r="F13" s="330"/>
      <c r="G13" s="330"/>
      <c r="H13" s="89"/>
      <c r="I13" s="330" t="s">
        <v>60</v>
      </c>
      <c r="J13" s="330"/>
      <c r="K13" s="330"/>
      <c r="L13" s="330"/>
      <c r="M13" s="330"/>
      <c r="N13" s="330"/>
      <c r="O13" s="330"/>
      <c r="P13" s="331"/>
    </row>
    <row r="14" spans="1:20" s="100" customFormat="1" ht="15.95" customHeight="1">
      <c r="A14" s="90" t="s">
        <v>24</v>
      </c>
      <c r="B14" s="1" t="str">
        <f>IF(sonuc!$B$44&lt;&gt;"",sonuc!$B$44,"")</f>
        <v>Halit Döneray</v>
      </c>
      <c r="C14" s="12" t="s">
        <v>13</v>
      </c>
      <c r="D14" s="3" t="str">
        <f>IF(sonuc!$B$49&lt;&gt;"",sonuc!$B$49,"")</f>
        <v>Habib Yıldız</v>
      </c>
      <c r="E14" s="35">
        <v>2</v>
      </c>
      <c r="F14" s="76" t="s">
        <v>13</v>
      </c>
      <c r="G14" s="36">
        <v>3</v>
      </c>
      <c r="H14" s="40"/>
      <c r="I14" s="77" t="s">
        <v>17</v>
      </c>
      <c r="J14" s="1" t="str">
        <f>IF(sonuc!$B$44&lt;&gt;"",sonuc!$B$44,"")</f>
        <v>Halit Döneray</v>
      </c>
      <c r="K14" s="12" t="s">
        <v>13</v>
      </c>
      <c r="L14" s="13"/>
      <c r="M14" s="3" t="str">
        <f>IF(sonuc!$B$46&lt;&gt;"",sonuc!$B$46,"")</f>
        <v>Arif Ercanik</v>
      </c>
      <c r="N14" s="41">
        <v>1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IF(sonuc!$B$45&lt;&gt;"",sonuc!$B$45,"")</f>
        <v>Duran Okur</v>
      </c>
      <c r="C15" s="14" t="s">
        <v>13</v>
      </c>
      <c r="D15" s="10" t="str">
        <f>IF(sonuc!$B$48&lt;&gt;"",sonuc!$B$48,"")</f>
        <v>Andres Flores</v>
      </c>
      <c r="E15" s="5">
        <v>0</v>
      </c>
      <c r="F15" s="81" t="s">
        <v>13</v>
      </c>
      <c r="G15" s="6">
        <v>3</v>
      </c>
      <c r="H15" s="16"/>
      <c r="I15" s="82" t="s">
        <v>22</v>
      </c>
      <c r="J15" s="9" t="str">
        <f>IF(sonuc!$B$45&lt;&gt;"",sonuc!$B$45,"")</f>
        <v>Duran Okur</v>
      </c>
      <c r="K15" s="14" t="s">
        <v>13</v>
      </c>
      <c r="L15" s="15"/>
      <c r="M15" s="10" t="str">
        <f>IF(sonuc!$B$47&lt;&gt;"",sonuc!$B$47,"")</f>
        <v xml:space="preserve">Mustafa Kumdakcı </v>
      </c>
      <c r="N15" s="8">
        <v>3</v>
      </c>
      <c r="O15" s="81" t="s">
        <v>13</v>
      </c>
      <c r="P15" s="17">
        <v>0</v>
      </c>
    </row>
    <row r="16" spans="1:20" s="100" customFormat="1" ht="15.95" customHeight="1">
      <c r="A16" s="93" t="s">
        <v>44</v>
      </c>
      <c r="B16" s="9" t="str">
        <f>IF(sonuc!$B$46&lt;&gt;"",sonuc!$B$46,"")</f>
        <v>Arif Ercanik</v>
      </c>
      <c r="C16" s="14" t="s">
        <v>13</v>
      </c>
      <c r="D16" s="10" t="str">
        <f>IF(sonuc!$B$51&lt;&gt;"",sonuc!$B$51,"")</f>
        <v>Korkut Usta</v>
      </c>
      <c r="E16" s="5">
        <v>3</v>
      </c>
      <c r="F16" s="81" t="s">
        <v>13</v>
      </c>
      <c r="G16" s="6">
        <v>0</v>
      </c>
      <c r="H16" s="16"/>
      <c r="I16" s="82" t="s">
        <v>65</v>
      </c>
      <c r="J16" s="9" t="str">
        <f>IF(sonuc!$B$51&lt;&gt;"",sonuc!$B$51,"")</f>
        <v>Korkut Usta</v>
      </c>
      <c r="K16" s="14" t="s">
        <v>13</v>
      </c>
      <c r="L16" s="15"/>
      <c r="M16" s="10" t="str">
        <f>IF(sonuc!$B$48&lt;&gt;"",sonuc!$B$48,"")</f>
        <v>Andres Flores</v>
      </c>
      <c r="N16" s="8">
        <v>3</v>
      </c>
      <c r="O16" s="81" t="s">
        <v>13</v>
      </c>
      <c r="P16" s="17">
        <v>1</v>
      </c>
    </row>
    <row r="17" spans="1:16" s="100" customFormat="1" ht="15.95" customHeight="1" thickBot="1">
      <c r="A17" s="97" t="s">
        <v>45</v>
      </c>
      <c r="B17" s="43" t="str">
        <f>IF(sonuc!$B$47&lt;&gt;"",sonuc!$B$47,"")</f>
        <v xml:space="preserve">Mustafa Kumdakcı </v>
      </c>
      <c r="C17" s="44" t="s">
        <v>13</v>
      </c>
      <c r="D17" s="45" t="str">
        <f>IF(sonuc!$B$50&lt;&gt;"",sonuc!$B$50,"")</f>
        <v>Berke Çelik</v>
      </c>
      <c r="E17" s="46">
        <v>0</v>
      </c>
      <c r="F17" s="86" t="s">
        <v>13</v>
      </c>
      <c r="G17" s="47">
        <v>3</v>
      </c>
      <c r="H17" s="48"/>
      <c r="I17" s="87" t="s">
        <v>66</v>
      </c>
      <c r="J17" s="43" t="str">
        <f>IF(sonuc!$B$50&lt;&gt;"",sonuc!$B$50,"")</f>
        <v>Berke Çelik</v>
      </c>
      <c r="K17" s="44" t="s">
        <v>13</v>
      </c>
      <c r="L17" s="49"/>
      <c r="M17" s="45" t="str">
        <f>IF(sonuc!$B$49&lt;&gt;"",sonuc!$B$49,"")</f>
        <v>Habib Yıldız</v>
      </c>
      <c r="N17" s="50">
        <v>3</v>
      </c>
      <c r="O17" s="86" t="s">
        <v>13</v>
      </c>
      <c r="P17" s="51">
        <v>1</v>
      </c>
    </row>
    <row r="18" spans="1:16" s="100" customFormat="1" ht="15.95" customHeight="1" thickBot="1">
      <c r="A18" s="329" t="s">
        <v>18</v>
      </c>
      <c r="B18" s="330"/>
      <c r="C18" s="330"/>
      <c r="D18" s="330"/>
      <c r="E18" s="330"/>
      <c r="F18" s="330"/>
      <c r="G18" s="330"/>
      <c r="H18" s="89"/>
      <c r="I18" s="330" t="s">
        <v>61</v>
      </c>
      <c r="J18" s="330"/>
      <c r="K18" s="330"/>
      <c r="L18" s="330"/>
      <c r="M18" s="330"/>
      <c r="N18" s="330"/>
      <c r="O18" s="330"/>
      <c r="P18" s="331"/>
    </row>
    <row r="19" spans="1:16" s="100" customFormat="1" ht="15.95" customHeight="1">
      <c r="A19" s="90" t="s">
        <v>21</v>
      </c>
      <c r="B19" s="1" t="str">
        <f>IF(sonuc!$B$44&lt;&gt;"",sonuc!$B$44,"")</f>
        <v>Halit Döneray</v>
      </c>
      <c r="C19" s="12" t="s">
        <v>13</v>
      </c>
      <c r="D19" s="3" t="str">
        <f>IF(sonuc!$B$48&lt;&gt;"",sonuc!$B$48,"")</f>
        <v>Andres Flores</v>
      </c>
      <c r="E19" s="35">
        <v>3</v>
      </c>
      <c r="F19" s="76" t="s">
        <v>13</v>
      </c>
      <c r="G19" s="36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IF(sonuc!$B$45&lt;&gt;"",sonuc!$B$45,"")</f>
        <v>Duran Okur</v>
      </c>
      <c r="C20" s="14" t="s">
        <v>13</v>
      </c>
      <c r="D20" s="10" t="str">
        <f>IF(sonuc!$B$51&lt;&gt;"",sonuc!$B$51,"")</f>
        <v>Korkut Usta</v>
      </c>
      <c r="E20" s="5">
        <v>0</v>
      </c>
      <c r="F20" s="81" t="s">
        <v>13</v>
      </c>
      <c r="G20" s="6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IF(sonuc!$B$46&lt;&gt;"",sonuc!$B$46,"")</f>
        <v>Arif Ercanik</v>
      </c>
      <c r="C21" s="14" t="s">
        <v>13</v>
      </c>
      <c r="D21" s="10" t="str">
        <f>IF(sonuc!$B$50&lt;&gt;"",sonuc!$B$50,"")</f>
        <v>Berke Çelik</v>
      </c>
      <c r="E21" s="5">
        <v>3</v>
      </c>
      <c r="F21" s="81" t="s">
        <v>13</v>
      </c>
      <c r="G21" s="6">
        <v>0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IF(sonuc!$B$47&lt;&gt;"",sonuc!$B$47,"")</f>
        <v xml:space="preserve">Mustafa Kumdakcı </v>
      </c>
      <c r="C22" s="44" t="s">
        <v>13</v>
      </c>
      <c r="D22" s="45" t="str">
        <f>IF(sonuc!$B$49&lt;&gt;"",sonuc!$B$49,"")</f>
        <v>Habib Yıldız</v>
      </c>
      <c r="E22" s="46">
        <v>1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6" sqref="G6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19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19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324" t="s">
        <v>50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71"/>
    </row>
    <row r="2" spans="1:20" s="72" customFormat="1" ht="19.5" customHeight="1" thickBot="1">
      <c r="A2" s="325" t="str">
        <f>sonuc!A52</f>
        <v>Grup 5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71"/>
    </row>
    <row r="3" spans="1:20" s="72" customFormat="1" ht="15.95" customHeight="1" thickBot="1">
      <c r="A3" s="326" t="s">
        <v>12</v>
      </c>
      <c r="B3" s="327"/>
      <c r="C3" s="327"/>
      <c r="D3" s="327"/>
      <c r="E3" s="327"/>
      <c r="F3" s="327"/>
      <c r="G3" s="327"/>
      <c r="H3" s="73"/>
      <c r="I3" s="327" t="s">
        <v>59</v>
      </c>
      <c r="J3" s="327"/>
      <c r="K3" s="327"/>
      <c r="L3" s="327"/>
      <c r="M3" s="327"/>
      <c r="N3" s="327"/>
      <c r="O3" s="327"/>
      <c r="P3" s="328"/>
      <c r="Q3" s="71"/>
    </row>
    <row r="4" spans="1:20" ht="15.95" customHeight="1">
      <c r="A4" s="74" t="s">
        <v>37</v>
      </c>
      <c r="B4" s="1" t="str">
        <f>IF(sonuc!$B$54&lt;&gt;"",sonuc!$B$54,"")</f>
        <v>İbrahim Demirok</v>
      </c>
      <c r="C4" s="2" t="s">
        <v>13</v>
      </c>
      <c r="D4" s="52" t="str">
        <f>IF(sonuc!$B$61&lt;&gt;"",sonuc!$B$61,"")</f>
        <v>Gıacomo Capitano</v>
      </c>
      <c r="E4" s="35">
        <v>3</v>
      </c>
      <c r="F4" s="76" t="s">
        <v>13</v>
      </c>
      <c r="G4" s="36">
        <v>0</v>
      </c>
      <c r="H4" s="40"/>
      <c r="I4" s="77" t="s">
        <v>19</v>
      </c>
      <c r="J4" s="1" t="str">
        <f>IF(sonuc!$B$54&lt;&gt;"",sonuc!$B$54,"")</f>
        <v>İbrahim Demirok</v>
      </c>
      <c r="K4" s="2" t="s">
        <v>13</v>
      </c>
      <c r="L4" s="4"/>
      <c r="M4" s="3" t="str">
        <f>IF(sonuc!$B$57&lt;&gt;"",sonuc!$B$57,"")</f>
        <v xml:space="preserve">Mustafa Öktem </v>
      </c>
      <c r="N4" s="41">
        <v>2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IF(sonuc!$B$55&lt;&gt;"",sonuc!$B$55,"")</f>
        <v>Mehmet Ekşioğlu</v>
      </c>
      <c r="C5" s="7" t="s">
        <v>13</v>
      </c>
      <c r="D5" s="34" t="str">
        <f>IF(sonuc!$B$60&lt;&gt;"",sonuc!$B$60,"")</f>
        <v>Murat Özkaya</v>
      </c>
      <c r="E5" s="5">
        <v>3</v>
      </c>
      <c r="F5" s="81" t="s">
        <v>13</v>
      </c>
      <c r="G5" s="6">
        <v>0</v>
      </c>
      <c r="H5" s="16"/>
      <c r="I5" s="82" t="s">
        <v>20</v>
      </c>
      <c r="J5" s="9" t="str">
        <f>IF(sonuc!$B$55&lt;&gt;"",sonuc!$B$55,"")</f>
        <v>Mehmet Ekşioğlu</v>
      </c>
      <c r="K5" s="7" t="s">
        <v>13</v>
      </c>
      <c r="L5" s="11"/>
      <c r="M5" s="10" t="str">
        <f>IF(sonuc!$B$56&lt;&gt;"",sonuc!$B$56,"")</f>
        <v>Murat Gir</v>
      </c>
      <c r="N5" s="8">
        <v>2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IF(sonuc!$B$56&lt;&gt;"",sonuc!$B$56,"")</f>
        <v>Murat Gir</v>
      </c>
      <c r="C6" s="7" t="s">
        <v>13</v>
      </c>
      <c r="D6" s="34" t="str">
        <f>IF(sonuc!$B$59&lt;&gt;"",sonuc!$B$59,"")</f>
        <v>Murat Erdoğan</v>
      </c>
      <c r="E6" s="5">
        <v>3</v>
      </c>
      <c r="F6" s="81" t="s">
        <v>13</v>
      </c>
      <c r="G6" s="6">
        <v>0</v>
      </c>
      <c r="H6" s="16"/>
      <c r="I6" s="82" t="s">
        <v>62</v>
      </c>
      <c r="J6" s="9" t="str">
        <f>IF(sonuc!$B$61&lt;&gt;"",sonuc!$B$61,"")</f>
        <v>Gıacomo Capitano</v>
      </c>
      <c r="K6" s="7" t="s">
        <v>13</v>
      </c>
      <c r="L6" s="11"/>
      <c r="M6" s="10" t="str">
        <f>IF(sonuc!$B$60&lt;&gt;"",sonuc!$B$60,"")</f>
        <v>Murat Özkaya</v>
      </c>
      <c r="N6" s="8">
        <v>3</v>
      </c>
      <c r="O6" s="81" t="s">
        <v>13</v>
      </c>
      <c r="P6" s="17">
        <v>0</v>
      </c>
      <c r="T6" s="71"/>
    </row>
    <row r="7" spans="1:20" ht="15.95" customHeight="1" thickBot="1">
      <c r="A7" s="84" t="s">
        <v>40</v>
      </c>
      <c r="B7" s="43" t="str">
        <f>IF(sonuc!$B$57&lt;&gt;"",sonuc!$B$57,"")</f>
        <v xml:space="preserve">Mustafa Öktem </v>
      </c>
      <c r="C7" s="53" t="s">
        <v>13</v>
      </c>
      <c r="D7" s="54" t="str">
        <f>IF(sonuc!$B$58&lt;&gt;"",sonuc!$B$58,"")</f>
        <v>Cihat Ezgi</v>
      </c>
      <c r="E7" s="46">
        <v>3</v>
      </c>
      <c r="F7" s="86" t="s">
        <v>13</v>
      </c>
      <c r="G7" s="47">
        <v>0</v>
      </c>
      <c r="H7" s="48"/>
      <c r="I7" s="87" t="s">
        <v>46</v>
      </c>
      <c r="J7" s="43" t="str">
        <f>IF(sonuc!$B$58&lt;&gt;"",sonuc!$B$58,"")</f>
        <v>Cihat Ezgi</v>
      </c>
      <c r="K7" s="53" t="s">
        <v>13</v>
      </c>
      <c r="L7" s="55"/>
      <c r="M7" s="45" t="str">
        <f>IF(sonuc!$B$59&lt;&gt;"",sonuc!$B$59,"")</f>
        <v>Murat Erdoğan</v>
      </c>
      <c r="N7" s="50">
        <v>0</v>
      </c>
      <c r="O7" s="86" t="s">
        <v>13</v>
      </c>
      <c r="P7" s="51">
        <v>3</v>
      </c>
      <c r="T7" s="71"/>
    </row>
    <row r="8" spans="1:20" ht="15.95" customHeight="1" thickBot="1">
      <c r="A8" s="329" t="s">
        <v>14</v>
      </c>
      <c r="B8" s="330"/>
      <c r="C8" s="330"/>
      <c r="D8" s="330"/>
      <c r="E8" s="330"/>
      <c r="F8" s="330"/>
      <c r="G8" s="330"/>
      <c r="H8" s="89"/>
      <c r="I8" s="330" t="s">
        <v>23</v>
      </c>
      <c r="J8" s="330"/>
      <c r="K8" s="330"/>
      <c r="L8" s="330"/>
      <c r="M8" s="330"/>
      <c r="N8" s="330"/>
      <c r="O8" s="330"/>
      <c r="P8" s="331"/>
      <c r="T8" s="71"/>
    </row>
    <row r="9" spans="1:20" ht="15.95" customHeight="1">
      <c r="A9" s="90" t="s">
        <v>34</v>
      </c>
      <c r="B9" s="1" t="str">
        <f>IF(sonuc!$B$54&lt;&gt;"",sonuc!$B$54,"")</f>
        <v>İbrahim Demirok</v>
      </c>
      <c r="C9" s="12" t="s">
        <v>13</v>
      </c>
      <c r="D9" s="3" t="str">
        <f>IF(sonuc!$B$60&lt;&gt;"",sonuc!$B$60,"")</f>
        <v>Murat Özkaya</v>
      </c>
      <c r="E9" s="35">
        <v>3</v>
      </c>
      <c r="F9" s="76" t="s">
        <v>13</v>
      </c>
      <c r="G9" s="36">
        <v>0</v>
      </c>
      <c r="H9" s="40"/>
      <c r="I9" s="77" t="s">
        <v>15</v>
      </c>
      <c r="J9" s="1" t="str">
        <f>IF(sonuc!$B$54&lt;&gt;"",sonuc!$B$54,"")</f>
        <v>İbrahim Demirok</v>
      </c>
      <c r="K9" s="12" t="s">
        <v>13</v>
      </c>
      <c r="L9" s="13"/>
      <c r="M9" s="3" t="str">
        <f>IF(sonuc!$B$55&lt;&gt;"",sonuc!$B$55,"")</f>
        <v>Mehmet Ekşioğlu</v>
      </c>
      <c r="N9" s="41">
        <v>0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IF(sonuc!$B$55&lt;&gt;"",sonuc!$B$55,"")</f>
        <v>Mehmet Ekşioğlu</v>
      </c>
      <c r="C10" s="14" t="s">
        <v>13</v>
      </c>
      <c r="D10" s="10" t="str">
        <f>IF(sonuc!$B$59&lt;&gt;"",sonuc!$B$59,"")</f>
        <v>Murat Erdoğan</v>
      </c>
      <c r="E10" s="5">
        <v>3</v>
      </c>
      <c r="F10" s="81" t="s">
        <v>13</v>
      </c>
      <c r="G10" s="6">
        <v>1</v>
      </c>
      <c r="H10" s="16"/>
      <c r="I10" s="82" t="s">
        <v>63</v>
      </c>
      <c r="J10" s="9" t="str">
        <f>IF(sonuc!$B$61&lt;&gt;"",sonuc!$B$61,"")</f>
        <v>Gıacomo Capitano</v>
      </c>
      <c r="K10" s="14" t="s">
        <v>13</v>
      </c>
      <c r="L10" s="15"/>
      <c r="M10" s="10" t="str">
        <f>IF(sonuc!$B$59&lt;&gt;"",sonuc!$B$59,"")</f>
        <v>Murat Erdoğan</v>
      </c>
      <c r="N10" s="8">
        <v>0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IF(sonuc!$B$56&lt;&gt;"",sonuc!$B$56,"")</f>
        <v>Murat Gir</v>
      </c>
      <c r="C11" s="14" t="s">
        <v>13</v>
      </c>
      <c r="D11" s="10" t="str">
        <f>IF(sonuc!$B$58&lt;&gt;"",sonuc!$B$58,"")</f>
        <v>Cihat Ezgi</v>
      </c>
      <c r="E11" s="5">
        <v>3</v>
      </c>
      <c r="F11" s="81" t="s">
        <v>13</v>
      </c>
      <c r="G11" s="6">
        <v>0</v>
      </c>
      <c r="H11" s="16"/>
      <c r="I11" s="96" t="s">
        <v>58</v>
      </c>
      <c r="J11" s="9" t="str">
        <f>IF(sonuc!$B$57&lt;&gt;"",sonuc!$B$57,"")</f>
        <v xml:space="preserve">Mustafa Öktem </v>
      </c>
      <c r="K11" s="14" t="s">
        <v>13</v>
      </c>
      <c r="L11" s="15"/>
      <c r="M11" s="10" t="str">
        <f>IF(sonuc!$B$56&lt;&gt;"",sonuc!$B$56,"")</f>
        <v>Murat Gir</v>
      </c>
      <c r="N11" s="8">
        <v>2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IF(sonuc!$B$57&lt;&gt;"",sonuc!$B$57,"")</f>
        <v xml:space="preserve">Mustafa Öktem </v>
      </c>
      <c r="C12" s="44" t="s">
        <v>13</v>
      </c>
      <c r="D12" s="45" t="str">
        <f>IF(sonuc!$B$61&lt;&gt;"",sonuc!$B$61,"")</f>
        <v>Gıacomo Capitano</v>
      </c>
      <c r="E12" s="46">
        <v>3</v>
      </c>
      <c r="F12" s="86" t="s">
        <v>13</v>
      </c>
      <c r="G12" s="47">
        <v>0</v>
      </c>
      <c r="H12" s="48"/>
      <c r="I12" s="87" t="s">
        <v>64</v>
      </c>
      <c r="J12" s="43" t="str">
        <f>IF(sonuc!$B$60&lt;&gt;"",sonuc!$B$60,"")</f>
        <v>Murat Özkaya</v>
      </c>
      <c r="K12" s="44" t="s">
        <v>13</v>
      </c>
      <c r="L12" s="49"/>
      <c r="M12" s="45" t="str">
        <f>IF(sonuc!$B$58&lt;&gt;"",sonuc!$B$58,"")</f>
        <v>Cihat Ezgi</v>
      </c>
      <c r="N12" s="50"/>
      <c r="O12" s="86" t="s">
        <v>13</v>
      </c>
      <c r="P12" s="51"/>
      <c r="T12" s="71"/>
    </row>
    <row r="13" spans="1:20" s="100" customFormat="1" ht="15.95" customHeight="1" thickBot="1">
      <c r="A13" s="329" t="s">
        <v>16</v>
      </c>
      <c r="B13" s="330"/>
      <c r="C13" s="330"/>
      <c r="D13" s="330"/>
      <c r="E13" s="330"/>
      <c r="F13" s="330"/>
      <c r="G13" s="330"/>
      <c r="H13" s="89"/>
      <c r="I13" s="330" t="s">
        <v>60</v>
      </c>
      <c r="J13" s="330"/>
      <c r="K13" s="330"/>
      <c r="L13" s="330"/>
      <c r="M13" s="330"/>
      <c r="N13" s="330"/>
      <c r="O13" s="330"/>
      <c r="P13" s="331"/>
    </row>
    <row r="14" spans="1:20" s="100" customFormat="1" ht="15.95" customHeight="1">
      <c r="A14" s="90" t="s">
        <v>24</v>
      </c>
      <c r="B14" s="1" t="str">
        <f>IF(sonuc!$B$54&lt;&gt;"",sonuc!$B$54,"")</f>
        <v>İbrahim Demirok</v>
      </c>
      <c r="C14" s="12" t="s">
        <v>13</v>
      </c>
      <c r="D14" s="3" t="str">
        <f>IF(sonuc!$B$59&lt;&gt;"",sonuc!$B$59,"")</f>
        <v>Murat Erdoğan</v>
      </c>
      <c r="E14" s="35">
        <v>0</v>
      </c>
      <c r="F14" s="76" t="s">
        <v>13</v>
      </c>
      <c r="G14" s="36">
        <v>3</v>
      </c>
      <c r="H14" s="40"/>
      <c r="I14" s="77" t="s">
        <v>17</v>
      </c>
      <c r="J14" s="1" t="str">
        <f>IF(sonuc!$B$54&lt;&gt;"",sonuc!$B$54,"")</f>
        <v>İbrahim Demirok</v>
      </c>
      <c r="K14" s="12" t="s">
        <v>13</v>
      </c>
      <c r="L14" s="13"/>
      <c r="M14" s="3" t="str">
        <f>IF(sonuc!$B$56&lt;&gt;"",sonuc!$B$56,"")</f>
        <v>Murat Gir</v>
      </c>
      <c r="N14" s="41">
        <v>3</v>
      </c>
      <c r="O14" s="76" t="s">
        <v>13</v>
      </c>
      <c r="P14" s="42">
        <v>0</v>
      </c>
    </row>
    <row r="15" spans="1:20" s="100" customFormat="1" ht="15.95" customHeight="1">
      <c r="A15" s="93" t="s">
        <v>25</v>
      </c>
      <c r="B15" s="9" t="str">
        <f>IF(sonuc!$B$55&lt;&gt;"",sonuc!$B$55,"")</f>
        <v>Mehmet Ekşioğlu</v>
      </c>
      <c r="C15" s="14" t="s">
        <v>13</v>
      </c>
      <c r="D15" s="10" t="str">
        <f>IF(sonuc!$B$58&lt;&gt;"",sonuc!$B$58,"")</f>
        <v>Cihat Ezgi</v>
      </c>
      <c r="E15" s="5">
        <v>3</v>
      </c>
      <c r="F15" s="81" t="s">
        <v>13</v>
      </c>
      <c r="G15" s="6">
        <v>0</v>
      </c>
      <c r="H15" s="16"/>
      <c r="I15" s="82" t="s">
        <v>22</v>
      </c>
      <c r="J15" s="9" t="str">
        <f>IF(sonuc!$B$55&lt;&gt;"",sonuc!$B$55,"")</f>
        <v>Mehmet Ekşioğlu</v>
      </c>
      <c r="K15" s="14" t="s">
        <v>13</v>
      </c>
      <c r="L15" s="15"/>
      <c r="M15" s="10" t="str">
        <f>IF(sonuc!$B$57&lt;&gt;"",sonuc!$B$57,"")</f>
        <v xml:space="preserve">Mustafa Öktem </v>
      </c>
      <c r="N15" s="8">
        <v>3</v>
      </c>
      <c r="O15" s="81" t="s">
        <v>13</v>
      </c>
      <c r="P15" s="17">
        <v>0</v>
      </c>
    </row>
    <row r="16" spans="1:20" s="100" customFormat="1" ht="15.95" customHeight="1">
      <c r="A16" s="93" t="s">
        <v>44</v>
      </c>
      <c r="B16" s="9" t="str">
        <f>IF(sonuc!$B$56&lt;&gt;"",sonuc!$B$56,"")</f>
        <v>Murat Gir</v>
      </c>
      <c r="C16" s="14" t="s">
        <v>13</v>
      </c>
      <c r="D16" s="10" t="str">
        <f>IF(sonuc!$B$61&lt;&gt;"",sonuc!$B$61,"")</f>
        <v>Gıacomo Capitano</v>
      </c>
      <c r="E16" s="5">
        <v>2</v>
      </c>
      <c r="F16" s="81" t="s">
        <v>13</v>
      </c>
      <c r="G16" s="6">
        <v>3</v>
      </c>
      <c r="H16" s="16"/>
      <c r="I16" s="82" t="s">
        <v>65</v>
      </c>
      <c r="J16" s="9" t="str">
        <f>IF(sonuc!$B$61&lt;&gt;"",sonuc!$B$61,"")</f>
        <v>Gıacomo Capitano</v>
      </c>
      <c r="K16" s="14" t="s">
        <v>13</v>
      </c>
      <c r="L16" s="15"/>
      <c r="M16" s="10" t="str">
        <f>IF(sonuc!$B$58&lt;&gt;"",sonuc!$B$58,"")</f>
        <v>Cihat Ezgi</v>
      </c>
      <c r="N16" s="8">
        <v>3</v>
      </c>
      <c r="O16" s="81" t="s">
        <v>13</v>
      </c>
      <c r="P16" s="17">
        <v>0</v>
      </c>
    </row>
    <row r="17" spans="1:16" s="100" customFormat="1" ht="15.95" customHeight="1" thickBot="1">
      <c r="A17" s="97" t="s">
        <v>45</v>
      </c>
      <c r="B17" s="43" t="str">
        <f>IF(sonuc!$B$57&lt;&gt;"",sonuc!$B$57,"")</f>
        <v xml:space="preserve">Mustafa Öktem </v>
      </c>
      <c r="C17" s="44" t="s">
        <v>13</v>
      </c>
      <c r="D17" s="45" t="str">
        <f>IF(sonuc!$B$60&lt;&gt;"",sonuc!$B$60,"")</f>
        <v>Murat Özkaya</v>
      </c>
      <c r="E17" s="46">
        <v>3</v>
      </c>
      <c r="F17" s="86" t="s">
        <v>13</v>
      </c>
      <c r="G17" s="47">
        <v>0</v>
      </c>
      <c r="H17" s="48"/>
      <c r="I17" s="87" t="s">
        <v>66</v>
      </c>
      <c r="J17" s="43" t="str">
        <f>IF(sonuc!$B$60&lt;&gt;"",sonuc!$B$60,"")</f>
        <v>Murat Özkaya</v>
      </c>
      <c r="K17" s="44" t="s">
        <v>13</v>
      </c>
      <c r="L17" s="49"/>
      <c r="M17" s="45" t="str">
        <f>IF(sonuc!$B$59&lt;&gt;"",sonuc!$B$59,"")</f>
        <v>Murat Erdoğan</v>
      </c>
      <c r="N17" s="50">
        <v>0</v>
      </c>
      <c r="O17" s="86" t="s">
        <v>13</v>
      </c>
      <c r="P17" s="51">
        <v>3</v>
      </c>
    </row>
    <row r="18" spans="1:16" s="100" customFormat="1" ht="15.95" customHeight="1" thickBot="1">
      <c r="A18" s="329" t="s">
        <v>18</v>
      </c>
      <c r="B18" s="330"/>
      <c r="C18" s="330"/>
      <c r="D18" s="330"/>
      <c r="E18" s="330"/>
      <c r="F18" s="330"/>
      <c r="G18" s="330"/>
      <c r="H18" s="89"/>
      <c r="I18" s="330" t="s">
        <v>61</v>
      </c>
      <c r="J18" s="330"/>
      <c r="K18" s="330"/>
      <c r="L18" s="330"/>
      <c r="M18" s="330"/>
      <c r="N18" s="330"/>
      <c r="O18" s="330"/>
      <c r="P18" s="331"/>
    </row>
    <row r="19" spans="1:16" s="100" customFormat="1" ht="15.95" customHeight="1">
      <c r="A19" s="90" t="s">
        <v>21</v>
      </c>
      <c r="B19" s="1" t="str">
        <f>IF(sonuc!$B$54&lt;&gt;"",sonuc!$B$54,"")</f>
        <v>İbrahim Demirok</v>
      </c>
      <c r="C19" s="12" t="s">
        <v>13</v>
      </c>
      <c r="D19" s="3" t="str">
        <f>IF(sonuc!$B$58&lt;&gt;"",sonuc!$B$58,"")</f>
        <v>Cihat Ezgi</v>
      </c>
      <c r="E19" s="35">
        <v>3</v>
      </c>
      <c r="F19" s="76" t="s">
        <v>13</v>
      </c>
      <c r="G19" s="36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IF(sonuc!$B$55&lt;&gt;"",sonuc!$B$55,"")</f>
        <v>Mehmet Ekşioğlu</v>
      </c>
      <c r="C20" s="14" t="s">
        <v>13</v>
      </c>
      <c r="D20" s="10" t="str">
        <f>IF(sonuc!$B$61&lt;&gt;"",sonuc!$B$61,"")</f>
        <v>Gıacomo Capitano</v>
      </c>
      <c r="E20" s="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IF(sonuc!$B$56&lt;&gt;"",sonuc!$B$56,"")</f>
        <v>Murat Gir</v>
      </c>
      <c r="C21" s="14" t="s">
        <v>13</v>
      </c>
      <c r="D21" s="10" t="str">
        <f>IF(sonuc!$B$60&lt;&gt;"",sonuc!$B$60,"")</f>
        <v>Murat Özkaya</v>
      </c>
      <c r="E21" s="5">
        <v>3</v>
      </c>
      <c r="F21" s="81" t="s">
        <v>13</v>
      </c>
      <c r="G21" s="6">
        <v>0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IF(sonuc!$B$57&lt;&gt;"",sonuc!$B$57,"")</f>
        <v xml:space="preserve">Mustafa Öktem </v>
      </c>
      <c r="C22" s="44" t="s">
        <v>13</v>
      </c>
      <c r="D22" s="45" t="str">
        <f>IF(sonuc!$B$59&lt;&gt;"",sonuc!$B$59,"")</f>
        <v>Murat Erdoğan</v>
      </c>
      <c r="E22" s="46">
        <v>0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sonuc</vt:lpstr>
      <vt:lpstr>Gr S</vt:lpstr>
      <vt:lpstr>Gr 1</vt:lpstr>
      <vt:lpstr>Sheet1</vt:lpstr>
      <vt:lpstr>Sheet2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'Gr 1'!Print_Area</vt:lpstr>
      <vt:lpstr>'Gr 10'!Print_Area</vt:lpstr>
      <vt:lpstr>'Gr 11'!Print_Area</vt:lpstr>
      <vt:lpstr>'Gr 12'!Print_Area</vt:lpstr>
      <vt:lpstr>'Gr 13'!Print_Area</vt:lpstr>
      <vt:lpstr>'Gr 14'!Print_Area</vt:lpstr>
      <vt:lpstr>'Gr 15'!Print_Area</vt:lpstr>
      <vt:lpstr>'Gr 2'!Print_Area</vt:lpstr>
      <vt:lpstr>'Gr 3'!Print_Area</vt:lpstr>
      <vt:lpstr>'Gr 4'!Print_Area</vt:lpstr>
      <vt:lpstr>'Gr 5'!Print_Area</vt:lpstr>
      <vt:lpstr>'Gr 6'!Print_Area</vt:lpstr>
      <vt:lpstr>'Gr 7'!Print_Area</vt:lpstr>
      <vt:lpstr>'Gr 8'!Print_Area</vt:lpstr>
      <vt:lpstr>'Gr 9'!Print_Area</vt:lpstr>
      <vt:lpstr>'Gr S'!Print_Area</vt:lpstr>
      <vt:lpstr>sonuc!Print_Area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Pc</cp:lastModifiedBy>
  <cp:lastPrinted>2018-07-07T18:42:56Z</cp:lastPrinted>
  <dcterms:created xsi:type="dcterms:W3CDTF">2006-11-25T19:22:55Z</dcterms:created>
  <dcterms:modified xsi:type="dcterms:W3CDTF">2018-07-07T18:43:02Z</dcterms:modified>
</cp:coreProperties>
</file>